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rge Luis\UNED\Teletrabajo\2020\COMIEX\Formularios\"/>
    </mc:Choice>
  </mc:AlternateContent>
  <xr:revisionPtr revIDLastSave="0" documentId="13_ncr:1_{ACEECFD7-7F8F-4047-854E-9EBC526FABAF}" xr6:coauthVersionLast="45" xr6:coauthVersionMax="45" xr10:uidLastSave="{00000000-0000-0000-0000-000000000000}"/>
  <bookViews>
    <workbookView xWindow="-108" yWindow="-108" windowWidth="23256" windowHeight="12576" tabRatio="602" xr2:uid="{00000000-000D-0000-FFFF-FFFF00000000}"/>
  </bookViews>
  <sheets>
    <sheet name="Índice" sheetId="66" r:id="rId1"/>
    <sheet name="Resumen Presupuesto" sheetId="60" r:id="rId2"/>
    <sheet name="Detalle de Ingresos" sheetId="64" r:id="rId3"/>
    <sheet name="Beneficio cualitativo" sheetId="69" r:id="rId4"/>
    <sheet name="Remuneraciones" sheetId="62" r:id="rId5"/>
    <sheet name="Alquiler, Servicios y Bienes" sheetId="65" r:id="rId6"/>
    <sheet name="Escala Salarial" sheetId="68" state="hidden" r:id="rId7"/>
    <sheet name="Sistematización" sheetId="61" state="hidden" r:id="rId8"/>
    <sheet name="Presupuesto 2019" sheetId="59" state="hidden" r:id="rId9"/>
    <sheet name="Hoja1" sheetId="63" state="hidden" r:id="rId10"/>
  </sheets>
  <definedNames>
    <definedName name="_xlnm._FilterDatabase" localSheetId="1" hidden="1">'Resumen Presupuesto'!$A$5:$B$7</definedName>
    <definedName name="_xlnm.Print_Area" localSheetId="8">'Presupuesto 2019'!$A$1:$D$117</definedName>
    <definedName name="_xlnm.Print_Area" localSheetId="1">'Resumen Presupuesto'!$A$1:$D$29</definedName>
  </definedNames>
  <calcPr calcId="191029"/>
</workbook>
</file>

<file path=xl/calcChain.xml><?xml version="1.0" encoding="utf-8"?>
<calcChain xmlns="http://schemas.openxmlformats.org/spreadsheetml/2006/main">
  <c r="C10" i="64" l="1"/>
  <c r="O21" i="64"/>
  <c r="C21" i="64"/>
  <c r="O19" i="64"/>
  <c r="O8" i="64"/>
  <c r="F32" i="61" l="1"/>
  <c r="F31" i="61"/>
  <c r="F30" i="61"/>
  <c r="F29" i="61"/>
  <c r="C24" i="60" l="1"/>
  <c r="C25" i="60"/>
  <c r="C26" i="60"/>
  <c r="C27" i="60"/>
  <c r="C28" i="60"/>
  <c r="C29" i="60"/>
  <c r="F32" i="65"/>
  <c r="F29" i="65"/>
  <c r="F23" i="65"/>
  <c r="F19" i="65"/>
  <c r="F11" i="65"/>
  <c r="F9" i="65"/>
  <c r="F5" i="65"/>
  <c r="C23" i="60" s="1"/>
  <c r="B24" i="60"/>
  <c r="E9" i="65"/>
  <c r="E34" i="65"/>
  <c r="E33" i="65"/>
  <c r="E32" i="65" s="1"/>
  <c r="B29" i="60" s="1"/>
  <c r="E31" i="65"/>
  <c r="E30" i="65"/>
  <c r="E29" i="65" s="1"/>
  <c r="B28" i="60" s="1"/>
  <c r="E28" i="65"/>
  <c r="E27" i="65"/>
  <c r="E26" i="65"/>
  <c r="E25" i="65"/>
  <c r="E24" i="65"/>
  <c r="E23" i="65" s="1"/>
  <c r="B27" i="60" s="1"/>
  <c r="E22" i="65"/>
  <c r="E21" i="65"/>
  <c r="E20" i="65"/>
  <c r="E19" i="65" s="1"/>
  <c r="B26" i="60" s="1"/>
  <c r="E18" i="65"/>
  <c r="E17" i="65"/>
  <c r="E16" i="65"/>
  <c r="E15" i="65"/>
  <c r="E14" i="65"/>
  <c r="E13" i="65"/>
  <c r="E12" i="65"/>
  <c r="E11" i="65" s="1"/>
  <c r="B25" i="60" s="1"/>
  <c r="E10" i="65"/>
  <c r="E7" i="65"/>
  <c r="E8" i="65"/>
  <c r="E6" i="65"/>
  <c r="E5" i="65" s="1"/>
  <c r="B23" i="60" s="1"/>
  <c r="E6" i="62" l="1"/>
  <c r="F6" i="62" s="1"/>
  <c r="G6" i="62" s="1"/>
  <c r="E7" i="62"/>
  <c r="F7" i="62" s="1"/>
  <c r="E8" i="62"/>
  <c r="F8" i="62" s="1"/>
  <c r="G8" i="62" s="1"/>
  <c r="E9" i="62"/>
  <c r="F9" i="62" s="1"/>
  <c r="G9" i="62" s="1"/>
  <c r="E10" i="62"/>
  <c r="F10" i="62" s="1"/>
  <c r="G10" i="62" s="1"/>
  <c r="E11" i="62"/>
  <c r="F11" i="62" s="1"/>
  <c r="G11" i="62" s="1"/>
  <c r="E12" i="62"/>
  <c r="F12" i="62" s="1"/>
  <c r="G12" i="62" s="1"/>
  <c r="E13" i="62"/>
  <c r="F13" i="62" s="1"/>
  <c r="G13" i="62" s="1"/>
  <c r="H14" i="62"/>
  <c r="C22" i="60" s="1"/>
  <c r="C20" i="60" s="1"/>
  <c r="F14" i="62" l="1"/>
  <c r="G7" i="62"/>
  <c r="G14" i="62" s="1"/>
  <c r="B22" i="60" s="1"/>
  <c r="B20" i="60" s="1"/>
  <c r="C13" i="60"/>
  <c r="N21" i="64"/>
  <c r="M21" i="64"/>
  <c r="L21" i="64"/>
  <c r="K21" i="64"/>
  <c r="J21" i="64"/>
  <c r="I21" i="64"/>
  <c r="H21" i="64"/>
  <c r="G21" i="64"/>
  <c r="F21" i="64"/>
  <c r="E21" i="64"/>
  <c r="D21" i="64"/>
  <c r="O20" i="64"/>
  <c r="C17" i="60" s="1"/>
  <c r="O18" i="64"/>
  <c r="C16" i="60" s="1"/>
  <c r="O17" i="64"/>
  <c r="C15" i="60" s="1"/>
  <c r="O16" i="64"/>
  <c r="C14" i="60" s="1"/>
  <c r="O15" i="64"/>
  <c r="D10" i="64"/>
  <c r="E10" i="64"/>
  <c r="F10" i="64"/>
  <c r="G10" i="64"/>
  <c r="H10" i="64"/>
  <c r="I10" i="64"/>
  <c r="J10" i="64"/>
  <c r="K10" i="64"/>
  <c r="L10" i="64"/>
  <c r="M10" i="64"/>
  <c r="N10" i="64"/>
  <c r="O5" i="64"/>
  <c r="B14" i="60" s="1"/>
  <c r="O6" i="64"/>
  <c r="B15" i="60" s="1"/>
  <c r="O7" i="64"/>
  <c r="B16" i="60" s="1"/>
  <c r="O9" i="64"/>
  <c r="B17" i="60" s="1"/>
  <c r="O4" i="64"/>
  <c r="O10" i="64" s="1"/>
  <c r="B13" i="60" l="1"/>
  <c r="B11" i="60"/>
  <c r="C11" i="60"/>
  <c r="D13" i="60" l="1"/>
  <c r="D14" i="60"/>
  <c r="D15" i="60"/>
  <c r="D16" i="60"/>
  <c r="D17" i="60"/>
  <c r="D18" i="60"/>
  <c r="D19" i="60"/>
  <c r="D11" i="60"/>
  <c r="C16" i="59"/>
  <c r="C15" i="59"/>
  <c r="D40" i="59"/>
  <c r="D39" i="59"/>
  <c r="D49" i="59"/>
  <c r="D101" i="59"/>
  <c r="D100" i="59"/>
  <c r="D99" i="59"/>
  <c r="D29" i="59"/>
  <c r="D103" i="59"/>
  <c r="D48" i="59"/>
  <c r="D45" i="59"/>
  <c r="D47" i="59"/>
  <c r="D46" i="59"/>
  <c r="D44" i="59"/>
  <c r="D43" i="59"/>
  <c r="D42" i="59"/>
  <c r="D41" i="59"/>
  <c r="D38" i="59"/>
  <c r="D37" i="59"/>
  <c r="D36" i="59"/>
  <c r="D35" i="59"/>
  <c r="D13" i="59"/>
  <c r="C40" i="59"/>
  <c r="C39" i="59"/>
  <c r="C46" i="59"/>
  <c r="C45" i="59"/>
  <c r="C56" i="59"/>
  <c r="C25" i="59"/>
  <c r="C42" i="59"/>
  <c r="C83" i="59"/>
  <c r="C82" i="59"/>
  <c r="C86" i="59"/>
  <c r="C52" i="59"/>
  <c r="C66" i="59"/>
  <c r="C70" i="59"/>
  <c r="C78" i="59"/>
  <c r="C89" i="59"/>
  <c r="C47" i="59"/>
  <c r="C33" i="59"/>
  <c r="C31" i="59"/>
  <c r="C95" i="59"/>
  <c r="C94" i="59"/>
  <c r="C77" i="59"/>
  <c r="C76" i="59"/>
  <c r="C49" i="59"/>
  <c r="C48" i="59"/>
  <c r="C44" i="59"/>
  <c r="C43" i="59"/>
  <c r="C41" i="59"/>
  <c r="C101" i="59"/>
  <c r="C100" i="59"/>
  <c r="C99" i="59"/>
  <c r="C36" i="59"/>
  <c r="C35" i="59"/>
  <c r="C38" i="59"/>
  <c r="C37" i="59"/>
  <c r="D25" i="59"/>
  <c r="D76" i="59"/>
  <c r="D66" i="59"/>
  <c r="D56" i="59"/>
  <c r="D86" i="59"/>
  <c r="D83" i="59"/>
  <c r="D82" i="59"/>
  <c r="D70" i="59"/>
  <c r="D89" i="59"/>
  <c r="D95" i="59"/>
  <c r="D94" i="59"/>
  <c r="D78" i="59"/>
  <c r="D52" i="59"/>
  <c r="D58" i="59"/>
  <c r="D51" i="59"/>
  <c r="C64" i="59"/>
  <c r="C63" i="59"/>
  <c r="C61" i="59"/>
  <c r="C58" i="59"/>
  <c r="C51" i="59"/>
  <c r="C29" i="59"/>
  <c r="C62" i="59"/>
  <c r="C13" i="59"/>
  <c r="C103" i="59"/>
  <c r="D104" i="59"/>
  <c r="D106" i="59"/>
  <c r="D105" i="59"/>
  <c r="D29" i="60" l="1"/>
  <c r="D23" i="60"/>
  <c r="D24" i="60"/>
  <c r="D25" i="60"/>
  <c r="D27" i="60"/>
  <c r="D26" i="60"/>
  <c r="D28" i="60" l="1"/>
  <c r="D22" i="60" l="1"/>
  <c r="D20" i="6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Lisseth Chaves Montero</author>
  </authors>
  <commentList>
    <comment ref="C1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Lisseth Chaves Montero:</t>
        </r>
        <r>
          <rPr>
            <sz val="9"/>
            <color indexed="81"/>
            <rFont val="Tahoma"/>
            <family val="2"/>
          </rPr>
          <t xml:space="preserve">
Colocar en casilla 18-19-20 y 21 según corresponda monto estimado de captaciones para el año a presupuestar </t>
        </r>
      </text>
    </comment>
    <comment ref="C2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Lisseth Chaves Montero:</t>
        </r>
        <r>
          <rPr>
            <sz val="9"/>
            <color indexed="81"/>
            <rFont val="Tahoma"/>
            <family val="2"/>
          </rPr>
          <t xml:space="preserve">
colocar aquí el disponible a Diciembre 2019</t>
        </r>
      </text>
    </comment>
    <comment ref="C3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Lisseth Chaves Montero:</t>
        </r>
        <r>
          <rPr>
            <sz val="9"/>
            <color indexed="81"/>
            <rFont val="Tahoma"/>
            <family val="2"/>
          </rPr>
          <t xml:space="preserve">
colocar aquí suma de salarios brutos que se estima pagar este año.</t>
        </r>
      </text>
    </comment>
  </commentList>
</comments>
</file>

<file path=xl/sharedStrings.xml><?xml version="1.0" encoding="utf-8"?>
<sst xmlns="http://schemas.openxmlformats.org/spreadsheetml/2006/main" count="703" uniqueCount="531">
  <si>
    <t xml:space="preserve"> </t>
  </si>
  <si>
    <t>Descripción</t>
  </si>
  <si>
    <t>Partida</t>
  </si>
  <si>
    <t>SERVICIOS</t>
  </si>
  <si>
    <t>SERVICIOS COMERCIALES Y FINANCIEROS</t>
  </si>
  <si>
    <t>SERVICIOS DE GESTION Y APOYO</t>
  </si>
  <si>
    <t>GASTOS DE VIAJE Y DE TRANSPORTE</t>
  </si>
  <si>
    <t>CAPACITACION Y PROTOCOLO</t>
  </si>
  <si>
    <t>MATERIALES Y SUMINISTROS</t>
  </si>
  <si>
    <t>BIENES DURADEROS</t>
  </si>
  <si>
    <t>La firma responsable garantiza que la elaboraciòn del presupuesto se ha realizado  con la debida justificaciòn</t>
  </si>
  <si>
    <t>de las partidas que lo conforman.</t>
  </si>
  <si>
    <t>TOTAL EGRESOS</t>
  </si>
  <si>
    <t>Actividades de capacitación</t>
  </si>
  <si>
    <t>REMUNERACIONES</t>
  </si>
  <si>
    <t>Publicidad y Propaganda</t>
  </si>
  <si>
    <t>Combustibles y lubricantes</t>
  </si>
  <si>
    <t>Equipo y Programas de Cómputo</t>
  </si>
  <si>
    <t>ALQUILERES</t>
  </si>
  <si>
    <t xml:space="preserve">                          FUNDACION PARA LA </t>
  </si>
  <si>
    <t xml:space="preserve">                         PROMOCION Y EDUCACION</t>
  </si>
  <si>
    <t xml:space="preserve">                         A DISTANCIA.</t>
  </si>
  <si>
    <t>TOTAL INGRESOS</t>
  </si>
  <si>
    <t>Sueldos para cargos fijos</t>
  </si>
  <si>
    <t>Décimo tercer mes (8,33%)</t>
  </si>
  <si>
    <t>Vacaciones (4.17%)</t>
  </si>
  <si>
    <t>Prestaciones Legales  - Cesantía  (5,33%)</t>
  </si>
  <si>
    <t>Contrib. Patronal al  I.M.A.S. (0,50%)</t>
  </si>
  <si>
    <t>Contrib. Patr. Fdo.Desarr.Soc. y Asig.Fam.(IMAS) (5,00%)</t>
  </si>
  <si>
    <t>Contrib. Patronal al  Bco.Popular (0,5%)</t>
  </si>
  <si>
    <t>Fondo complementario de pensión obligatoria (0,50%)</t>
  </si>
  <si>
    <t>Fondo de Capitalización Laboral (3,00%)</t>
  </si>
  <si>
    <t>Impresión, encuadernación y otros</t>
  </si>
  <si>
    <t>Servicios en Ciencias Economicas y Sociales (Serv.Prof.)</t>
  </si>
  <si>
    <t>Transporte dentro del país</t>
  </si>
  <si>
    <t>Viáticos dentro del país</t>
  </si>
  <si>
    <t>10% Gastos Administración Fundación</t>
  </si>
  <si>
    <t>Utiles y material de oficina y cómputo</t>
  </si>
  <si>
    <t>Productos de Papel,  cartón e impresos</t>
  </si>
  <si>
    <t>Otros útiles, materiales y suministros</t>
  </si>
  <si>
    <t>Equipo y mobiliario de oficina</t>
  </si>
  <si>
    <t>Donaciones</t>
  </si>
  <si>
    <t>Matrícula</t>
  </si>
  <si>
    <t>Aportes empresariales</t>
  </si>
  <si>
    <t>Servicios Académicos</t>
  </si>
  <si>
    <t xml:space="preserve">Responsable del Proyecto                       Vo.Bo. Director                                               Sello                          </t>
  </si>
  <si>
    <t>Alquiler de Edificios, Locales y Terrenos</t>
  </si>
  <si>
    <t>Actividades Protocolarias</t>
  </si>
  <si>
    <t>SERVICIOS BASICOS</t>
  </si>
  <si>
    <t>Servicios de correo</t>
  </si>
  <si>
    <t>Alquiler de Equipo de cómputo</t>
  </si>
  <si>
    <t>SEGUROS, REASEGUROS Y OTRAS OBLIGACIONES</t>
  </si>
  <si>
    <t>UTILES , MATERIALES Y SUMINISTROS DIVERSOS</t>
  </si>
  <si>
    <t>PRODUCTOS QUIMICOS Y CONEXOS</t>
  </si>
  <si>
    <t>MAQUINARIA, EQUIPO Y MOBILIARIO</t>
  </si>
  <si>
    <t>REMUNERACIONES BASICAS</t>
  </si>
  <si>
    <t>REMUNERACIONES EVENTUALES</t>
  </si>
  <si>
    <t>INCENTIVOS SALARIALES</t>
  </si>
  <si>
    <t>CONTRIBUC. PAT. AL DESARROLLO Y LA SEG. SOCIAL</t>
  </si>
  <si>
    <t>CONTRIB. PAT. A FONDOS DE PEN. Y OTROS FDOS DE CAP.</t>
  </si>
  <si>
    <t>TRANSFERENCIAS CORRIENTES</t>
  </si>
  <si>
    <t>PRESTACIONES</t>
  </si>
  <si>
    <t>ALIMENTOS Y PRODUCTOS AGROPECUARIOS</t>
  </si>
  <si>
    <t>Alimentos y bebidas</t>
  </si>
  <si>
    <t>Gastos de envío</t>
  </si>
  <si>
    <t>Contrib. Patronal al INA (1.50%)</t>
  </si>
  <si>
    <t>INGRESOS NO GRAVABLES</t>
  </si>
  <si>
    <t>Intereses sobre Inversiones</t>
  </si>
  <si>
    <t>INGRESOS</t>
  </si>
  <si>
    <t>Ingresos de Proyectos</t>
  </si>
  <si>
    <t>Transporte en el Exterior</t>
  </si>
  <si>
    <t>Viáticos en el Exterior</t>
  </si>
  <si>
    <t>Alquiler de Maquinaria Equipo y Mobiliario</t>
  </si>
  <si>
    <t>Servicios de Ingeniería</t>
  </si>
  <si>
    <t>Tintas, Pinturas y Diluyentes</t>
  </si>
  <si>
    <t>Productis Agroforestales</t>
  </si>
  <si>
    <t>Servicios de Desarrollo de Sistemas Informáticos</t>
  </si>
  <si>
    <t>Fondos Disponibles</t>
  </si>
  <si>
    <t>PROYECTO Nº _______________________</t>
  </si>
  <si>
    <t xml:space="preserve">Responsable del Proyecto: </t>
  </si>
  <si>
    <t>5% Fondo de Desarrollo Institucional</t>
  </si>
  <si>
    <t>2% Fondo de Enlace con el Sector Externo (FESE)</t>
  </si>
  <si>
    <t>3% Fondo de Apoyo a Proyectos (FAP)</t>
  </si>
  <si>
    <t>Disponible menos Egresos (EXCEDENTES)</t>
  </si>
  <si>
    <t>30% Fondo Unidad Generadora y Ejecutora (FUGE)</t>
  </si>
  <si>
    <t>35% Fondo para Mejora Académica (FMA)</t>
  </si>
  <si>
    <t>35% Fondo Desarrollo de la Investigación y la Extensión (FDIE)</t>
  </si>
  <si>
    <t>Fondo Patronal I.N.S. (1,00%)</t>
  </si>
  <si>
    <t>2.2.01.20.159</t>
  </si>
  <si>
    <t>2.2.01.50</t>
  </si>
  <si>
    <t>2.2.01.25</t>
  </si>
  <si>
    <t>2.2.01.40</t>
  </si>
  <si>
    <t>2.2.01.30.85</t>
  </si>
  <si>
    <t>2.2.01.30.01</t>
  </si>
  <si>
    <t>2.2.02.10.01.01</t>
  </si>
  <si>
    <t>2.2.02.10.02.05</t>
  </si>
  <si>
    <t>2.2.02.10.03.03</t>
  </si>
  <si>
    <t>2.2.02.10.05.01</t>
  </si>
  <si>
    <t>2.2.02.10.05.02</t>
  </si>
  <si>
    <t>2.2.02.10.05.03</t>
  </si>
  <si>
    <t>2.2.02.10.05.04</t>
  </si>
  <si>
    <t>2.2.02.10.05.05</t>
  </si>
  <si>
    <t>2.2.02.10.05.06</t>
  </si>
  <si>
    <t>2.2.02.10.05.07</t>
  </si>
  <si>
    <t>2.2.02.10.05.08</t>
  </si>
  <si>
    <t>2.2.02.10.05.09</t>
  </si>
  <si>
    <t>2.2.02.11.01</t>
  </si>
  <si>
    <t>2.2.02.11.01.01</t>
  </si>
  <si>
    <t>2.2.02.11.01.02</t>
  </si>
  <si>
    <t>2.2.02.11.01.03</t>
  </si>
  <si>
    <t>2.2.02.11.02</t>
  </si>
  <si>
    <t>2.2.02.11.02.03</t>
  </si>
  <si>
    <t>2.2.02.11.03</t>
  </si>
  <si>
    <t>2.2.02.11.03.02</t>
  </si>
  <si>
    <t>2.2.02.11.03.03</t>
  </si>
  <si>
    <t>2.2.02.11.06.09</t>
  </si>
  <si>
    <t>2.2.02.11.03.11</t>
  </si>
  <si>
    <t>2.2.02.11.04</t>
  </si>
  <si>
    <t>2.2.02.11.04.03</t>
  </si>
  <si>
    <t>2.2.02.11.04.06</t>
  </si>
  <si>
    <t>2.2.02.11.04.07</t>
  </si>
  <si>
    <t>2.2.02.11.05</t>
  </si>
  <si>
    <t>2.2.02.11.05.01</t>
  </si>
  <si>
    <t>2.2.02.11.05.02</t>
  </si>
  <si>
    <t>2.2.02.11.05.03</t>
  </si>
  <si>
    <t>2.2.02.11.05.05</t>
  </si>
  <si>
    <t>2.2.02.11.06</t>
  </si>
  <si>
    <t>2.2.02.11.06.01</t>
  </si>
  <si>
    <t>2.2.02.11.07</t>
  </si>
  <si>
    <t>2.2.02.11.07.01</t>
  </si>
  <si>
    <t>2.2.02.11.07.02</t>
  </si>
  <si>
    <t>2.2.02.12.01</t>
  </si>
  <si>
    <t>2.2.02.12.01.01</t>
  </si>
  <si>
    <t>2.2.02.12.01.05</t>
  </si>
  <si>
    <t>2.2.02.12.02</t>
  </si>
  <si>
    <t>2.2.02.12.02.02</t>
  </si>
  <si>
    <t>2.2.02.12.02.03</t>
  </si>
  <si>
    <t>2.2.02.12.99</t>
  </si>
  <si>
    <t>2.2.02.12.99.01</t>
  </si>
  <si>
    <t>2.2.02.12.99.03</t>
  </si>
  <si>
    <t>2.2.02.12.99.99</t>
  </si>
  <si>
    <t>2.2.02.15.01</t>
  </si>
  <si>
    <t>2.2.02.15.01.05</t>
  </si>
  <si>
    <t>2.2.02.15.01.07</t>
  </si>
  <si>
    <t>2.2.02.16.03</t>
  </si>
  <si>
    <t>2.2.02.16.03.01</t>
  </si>
  <si>
    <t>2.2.02.11</t>
  </si>
  <si>
    <t>2.1.01</t>
  </si>
  <si>
    <t>2.1.01.01</t>
  </si>
  <si>
    <t>2.3</t>
  </si>
  <si>
    <t>2.3.01</t>
  </si>
  <si>
    <t>2.0</t>
  </si>
  <si>
    <t>2.0.01</t>
  </si>
  <si>
    <t>2.0.02</t>
  </si>
  <si>
    <t>2.0.03</t>
  </si>
  <si>
    <t>2.0.04</t>
  </si>
  <si>
    <t>2.0.05</t>
  </si>
  <si>
    <t>INGRESOS PROYECTADOS</t>
  </si>
  <si>
    <t>2.2</t>
  </si>
  <si>
    <t>2.5</t>
  </si>
  <si>
    <t>2.6</t>
  </si>
  <si>
    <t>Seguros (Poliza semes.) 0.39%</t>
  </si>
  <si>
    <t>Contrib. Patronal a IVM (Invalidez, Vejez y Muerte) (5.08%)</t>
  </si>
  <si>
    <t>Contrib. Patronal a SEM (Seguro Enfermedad y Maternidad) (9.25%)</t>
  </si>
  <si>
    <t>2.2.02.11.03.13</t>
  </si>
  <si>
    <t>2.2.02.11.03.15</t>
  </si>
  <si>
    <t>PRESUPUESTO - 2020</t>
  </si>
  <si>
    <t>Año 2020</t>
  </si>
  <si>
    <t>ESCUELA DE CIENCIAS DE LA ADMINISTRACIÓN</t>
  </si>
  <si>
    <t>Nombre del proyecto</t>
  </si>
  <si>
    <t>Nombre del coordinador principal</t>
  </si>
  <si>
    <t>Superávit / Déficit</t>
  </si>
  <si>
    <t>Subpartida</t>
  </si>
  <si>
    <t>Tipo de proyecto</t>
  </si>
  <si>
    <t>Investigación</t>
  </si>
  <si>
    <t>Extensión</t>
  </si>
  <si>
    <t>Ambas</t>
  </si>
  <si>
    <t>Elija el tipo</t>
  </si>
  <si>
    <t>Elija periodo prespuestario</t>
  </si>
  <si>
    <t>Periodo 2020</t>
  </si>
  <si>
    <t>Periodo 2021</t>
  </si>
  <si>
    <t>Periodo 2022</t>
  </si>
  <si>
    <t>Periodo 2023</t>
  </si>
  <si>
    <t>Periodo 2024</t>
  </si>
  <si>
    <t>Periodo 2025</t>
  </si>
  <si>
    <t>Elija periodo ejecutado</t>
  </si>
  <si>
    <t>Categoría</t>
  </si>
  <si>
    <t>Elegir categoría</t>
  </si>
  <si>
    <t>Profesional 1</t>
  </si>
  <si>
    <t>Profesional 2</t>
  </si>
  <si>
    <t>Profesional 3</t>
  </si>
  <si>
    <t>Profesional 4</t>
  </si>
  <si>
    <t>Profesional 5</t>
  </si>
  <si>
    <t>Profesor Supervisor 1</t>
  </si>
  <si>
    <t>Profesor Régimen Especial 1</t>
  </si>
  <si>
    <t>Profesor Régimen Especial 2</t>
  </si>
  <si>
    <t>Profesor Régimen Especial 3</t>
  </si>
  <si>
    <t>Profesor Régimen Especial 4</t>
  </si>
  <si>
    <t>Salario Base</t>
  </si>
  <si>
    <t>Salario base</t>
  </si>
  <si>
    <t>Elegir Jornada</t>
  </si>
  <si>
    <t>Informe de compatibilidad para Presupuesto COMIEX-ECA.xls</t>
  </si>
  <si>
    <t>Ejecutado el 14/8/2020 15:50</t>
  </si>
  <si>
    <t>Si el libro se guarda o se abre en un formato de archivo de una versión anterior de Microsoft Excel, las características indicadas no estarán disponibles.</t>
  </si>
  <si>
    <t>Pérdida significativa de funcionalidad</t>
  </si>
  <si>
    <t>Nº de apariciones</t>
  </si>
  <si>
    <t>Versión</t>
  </si>
  <si>
    <t xml:space="preserve">Algunas celdas de este libro contienen reglas de validación de datos que hacen referencia a valores en otras hojas de cálculo. Estas reglas no se guardarán. </t>
  </si>
  <si>
    <t>Personal'!A6:A13</t>
  </si>
  <si>
    <t>Personal'!C6:C13</t>
  </si>
  <si>
    <t>Excel 97-2003</t>
  </si>
  <si>
    <t>Pérdida menor de fidelidad</t>
  </si>
  <si>
    <t>Algunas celdas o estilos de este libro contienen un formato no admitido en el formato de archivo seleccionado. Estos formatos se convertirán al formato más cercano disponible.</t>
  </si>
  <si>
    <t>COMISIÓN DE INVESTIGACIÓN Y EXTESIÓN (COMIEX)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</si>
  <si>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</si>
  <si>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</si>
  <si>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</si>
  <si>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</si>
  <si>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</si>
  <si>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</si>
  <si>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</si>
  <si>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</si>
  <si>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</si>
  <si>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</si>
  <si>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</si>
  <si>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</si>
  <si>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Total Anual</t>
  </si>
  <si>
    <t>Detalle</t>
  </si>
  <si>
    <t>Total proyectado</t>
  </si>
  <si>
    <t>Cuenta</t>
  </si>
  <si>
    <t>Detalle de Presupuesto de Ingresos</t>
  </si>
  <si>
    <t>Detalle de Ingresos Ejecutados</t>
  </si>
  <si>
    <t>Partida 0 Remuneraciones</t>
  </si>
  <si>
    <t>*En este cuadro, sólo se incluye los salarios indicados en la Escala Salarial de la UNED</t>
  </si>
  <si>
    <t>Total mensual</t>
  </si>
  <si>
    <t>Cantidad personas</t>
  </si>
  <si>
    <t>Tipo de jornada</t>
  </si>
  <si>
    <t>Total de Meses</t>
  </si>
  <si>
    <t>Meses</t>
  </si>
  <si>
    <t>Total Anual Presupuestado</t>
  </si>
  <si>
    <t>Total Anual Ejecutado</t>
  </si>
  <si>
    <t>1 Servicios</t>
  </si>
  <si>
    <t>1.01.01     Alquiler de edificios, locales y terrenos</t>
  </si>
  <si>
    <t>1.01.02     Alquiler de maquinaria, equipo y mobiliario</t>
  </si>
  <si>
    <t>1.01.03     Alquiler de equipo de cómputo</t>
  </si>
  <si>
    <t>1.01.04     Alquiler de equipo y derechos para telecomunicaciones</t>
  </si>
  <si>
    <t xml:space="preserve">1.01.99     Otros alquileres </t>
  </si>
  <si>
    <t>1.02.01     Servicio de agua y alcantarillado1.02.02     Servicio de energía eléctrica</t>
  </si>
  <si>
    <t>1.02.03     Servicio de correo</t>
  </si>
  <si>
    <t>1.02.04     Servicio de telecomunicaciones</t>
  </si>
  <si>
    <t xml:space="preserve">1.02.99     Otros servicios básicos  </t>
  </si>
  <si>
    <t xml:space="preserve">1.03.01      Información </t>
  </si>
  <si>
    <t xml:space="preserve">1.03.02      Publicidad y propaganda </t>
  </si>
  <si>
    <t xml:space="preserve">1.03.03      Impresión, encuadernación y otros </t>
  </si>
  <si>
    <t>1.03.04      Transporte de bienes</t>
  </si>
  <si>
    <t>1.03.05      Servicios aduaneros</t>
  </si>
  <si>
    <t>1.03.06      Comisiones y gastos por servicios financieros y comerciales</t>
  </si>
  <si>
    <t xml:space="preserve">1.03.07      Servicios de tecnologías de información </t>
  </si>
  <si>
    <t xml:space="preserve">    </t>
  </si>
  <si>
    <t xml:space="preserve">1.04.01     Servicios en ciencias de la salud </t>
  </si>
  <si>
    <t xml:space="preserve">1.04.02     Servicios jurídicos </t>
  </si>
  <si>
    <t>1.04.03     Servicios de ingeniería y arquitectura</t>
  </si>
  <si>
    <t>1.04.04     Servicios en ciencias económicas y sociales</t>
  </si>
  <si>
    <t>1.04.05     Servicios informáticos</t>
  </si>
  <si>
    <t xml:space="preserve">1.04.06     Servicios generales </t>
  </si>
  <si>
    <t xml:space="preserve">1.04.99     Otros servicios de gestión y apoyo </t>
  </si>
  <si>
    <t xml:space="preserve">1.05.01     Transporte dentro del país </t>
  </si>
  <si>
    <t xml:space="preserve">1.05.02     Viáticos dentro del país </t>
  </si>
  <si>
    <t xml:space="preserve">1.05.03     Transporte en el exterior </t>
  </si>
  <si>
    <t xml:space="preserve">1.05.04     Viáticos en el exterior  </t>
  </si>
  <si>
    <t>1.07.01     Actividades de capacitación</t>
  </si>
  <si>
    <t xml:space="preserve">1.07.02     Actividades protocolarias y sociales </t>
  </si>
  <si>
    <t xml:space="preserve">1.07.03     Gastos de representación institucional  </t>
  </si>
  <si>
    <t>5.01.05     Equipo de  cómputo</t>
  </si>
  <si>
    <t>Subpartida presupuestaria</t>
  </si>
  <si>
    <t>Cantidad</t>
  </si>
  <si>
    <t>Monto Unitario</t>
  </si>
  <si>
    <t>Elija Alquileres</t>
  </si>
  <si>
    <t>Elija Servicios básicos</t>
  </si>
  <si>
    <t>Elija Servicios Comerciales y Financieros</t>
  </si>
  <si>
    <t xml:space="preserve">Elija Servicios de Gestión y Apoyo  </t>
  </si>
  <si>
    <t>Elija Gastos de Viaje y de Transporte</t>
  </si>
  <si>
    <t>Elija Capacitación y protocolo</t>
  </si>
  <si>
    <t>Elija     Bienes Duraderos</t>
  </si>
  <si>
    <t>Elija</t>
  </si>
  <si>
    <t>Presupuesto Ingresos</t>
  </si>
  <si>
    <t>Presupuesto Egresos</t>
  </si>
  <si>
    <t>Remuneraciones</t>
  </si>
  <si>
    <t>Alquileres</t>
  </si>
  <si>
    <t>Servicios Básicos</t>
  </si>
  <si>
    <t>Servicios Comerciales y Financieros</t>
  </si>
  <si>
    <t>Servicios de Gestión y Apoyo</t>
  </si>
  <si>
    <t>Gastos de viaje y transportes</t>
  </si>
  <si>
    <t>Capacitación y protocolo</t>
  </si>
  <si>
    <t>Bienes duraderos</t>
  </si>
  <si>
    <t>Total Presupuestado</t>
  </si>
  <si>
    <t>Total Ejecutado</t>
  </si>
  <si>
    <t>Copie el espacio señalado en blanco, en el documento de word del proyecto o avance</t>
  </si>
  <si>
    <t>Resumen presupuestario</t>
  </si>
  <si>
    <t>Confección presupuesto de ingresos</t>
  </si>
  <si>
    <t>Confección presupuesto de remuneraciones</t>
  </si>
  <si>
    <t>Confección de presupuesto de alquileres, servicios y bienes duraderos</t>
  </si>
  <si>
    <t>Devolver a Índice</t>
  </si>
  <si>
    <t>Índice</t>
  </si>
  <si>
    <t>Devolver a índice</t>
  </si>
  <si>
    <t>Total  sueldos por cargos fijos</t>
  </si>
  <si>
    <t>Detalle de Alquileres, Servicios y Bienes Duraderos</t>
  </si>
  <si>
    <t>Nota:</t>
  </si>
  <si>
    <t>COMISIÓN DE INVESTIGACIÓN Y EXTENSIÓN (COMIEX-ECA)</t>
  </si>
  <si>
    <t xml:space="preserve">   *** Fin de Reporte ***</t>
  </si>
  <si>
    <t xml:space="preserve">     P0           742.966,00           111.445,00           854.411,00            42.721,00           143.800,00           17.088,00</t>
  </si>
  <si>
    <t>Carrera   Profesor Régimen Especial 4</t>
  </si>
  <si>
    <t xml:space="preserve">     P0           742.966,00            74.297,00           817.263,00            40.863,00           143.800,00           16.345,00</t>
  </si>
  <si>
    <t>Carrera   Profesor Régimen Especial 3</t>
  </si>
  <si>
    <t xml:space="preserve">     P0           742.966,00            37.148,00           780.114,00            39.006,00           143.800,00           15.602,00</t>
  </si>
  <si>
    <t>Carrera   Profesor Régimen Especial 2</t>
  </si>
  <si>
    <t xml:space="preserve">     P0           742.966,00                 0,00           742.966,00            37.148,00           143.800,00           14.859,00</t>
  </si>
  <si>
    <t>Carrera   Profesor Régimen Especial 1</t>
  </si>
  <si>
    <t xml:space="preserve">     PS           169.562,00                 0,00           169.562,00             8.478,00                 0,00            3.391,00</t>
  </si>
  <si>
    <t>Carrera   Profesor Supervisor 1</t>
  </si>
  <si>
    <t xml:space="preserve">     P            599.166,00           449.375,00         1.048.541,00            52.427,00                 0,00           20.971,00</t>
  </si>
  <si>
    <t>Carrera   Profesional 5</t>
  </si>
  <si>
    <t xml:space="preserve">     P            599.166,00           299.583,00           898.749,00            44.937,00                 0,00           17.975,00</t>
  </si>
  <si>
    <t>Carrera   Profesional 4</t>
  </si>
  <si>
    <t xml:space="preserve">     P            599.166,00           209.708,00           808.874,00            40.444,00                 0,00           16.177,00</t>
  </si>
  <si>
    <t>Carrera   Profesional 3</t>
  </si>
  <si>
    <t xml:space="preserve">     P            599.166,00           134.812,00           733.978,00            36.699,00                 0,00           14.680,00</t>
  </si>
  <si>
    <t>Carrera   Profesional 2</t>
  </si>
  <si>
    <t xml:space="preserve">     P            599.166,00                 0,00           599.166,00            29.958,00                 0,00           11.983,00</t>
  </si>
  <si>
    <t>Carrera   Profesional 1</t>
  </si>
  <si>
    <t xml:space="preserve">    Cat         Salario Base           Porcentual     Salario Absoluto     Valor Paso 5,00%          Complemento    Valor Paso 2,00%</t>
  </si>
  <si>
    <t xml:space="preserve">                               Porcentaje de Incremento:   1,00 Complemento a la Base:            0,00</t>
  </si>
  <si>
    <t xml:space="preserve">                                       Se empleó para su creación la Escala:     109  0</t>
  </si>
  <si>
    <t xml:space="preserve">                                                    Fecha Rige: 01 DE ENERO DE 2017                                       23/01/2017</t>
  </si>
  <si>
    <t xml:space="preserve">                                                        ESCALA SALARIAL  111    1                                   Pag.           6</t>
  </si>
  <si>
    <t xml:space="preserve">          Porcentaje Dedicación Consulta Externa                 22,00 %</t>
  </si>
  <si>
    <t xml:space="preserve">          Cantidad Total de Puntos Carrera Profes.               36,00</t>
  </si>
  <si>
    <t xml:space="preserve">          Valor de un punto Carrera Profesional               2.199,00</t>
  </si>
  <si>
    <t xml:space="preserve">          Porcentaje de Bonificación                             17,00 %</t>
  </si>
  <si>
    <t xml:space="preserve">     ME           973.100,00                 0,00           973.100,00            53.521,00                 0,00           19.462,00</t>
  </si>
  <si>
    <t xml:space="preserve">                                                        ESCALA SALARIAL  111    1                                   Pag.           5</t>
  </si>
  <si>
    <t>Carrera   Profesional en Medicina 1</t>
  </si>
  <si>
    <t xml:space="preserve">     G5         1.053.102,00                 0,00         1.053.102,00            57.921,00                 0,00           21.062,00</t>
  </si>
  <si>
    <t>Carrera   Profesional en Medicina G5</t>
  </si>
  <si>
    <t xml:space="preserve">     G2           973.100,00                 0,00           973.100,00            53.521,00                 0,00           19.462,00</t>
  </si>
  <si>
    <t>Carrera   Profesional en Medicina G2</t>
  </si>
  <si>
    <t xml:space="preserve">          Cantidad Total de Puntos Carrera Profes.               32,00</t>
  </si>
  <si>
    <t xml:space="preserve">     G1           867.320,00                 0,00           867.320,00            47.703,00                 0,00           17.346,00</t>
  </si>
  <si>
    <t>Carrera   Profesional en Medicina G1</t>
  </si>
  <si>
    <t xml:space="preserve">     30           445.421,00           200.439,00           645.860,00            32.293,00                 0,00           12.917,00</t>
  </si>
  <si>
    <t xml:space="preserve">     29           441.574,00           198.708,00           640.282,00            32.014,00                 0,00           12.806,00</t>
  </si>
  <si>
    <t xml:space="preserve">     28           437.569,00           196.906,00           634.475,00            31.724,00                 0,00           12.690,00</t>
  </si>
  <si>
    <t xml:space="preserve">     27           429.212,00           193.145,00           622.357,00            31.118,00                 0,00           12.447,00</t>
  </si>
  <si>
    <t xml:space="preserve">     26           425.344,00           191.405,00           616.749,00            30.837,00                 0,00           12.335,00</t>
  </si>
  <si>
    <t xml:space="preserve">     25           421.341,00           189.603,00           610.944,00            30.547,00                 0,00           12.219,00</t>
  </si>
  <si>
    <t xml:space="preserve">     24           417.498,00           187.874,00           605.372,00            30.269,00                 0,00           12.107,00</t>
  </si>
  <si>
    <t xml:space="preserve">     23           413.634,00           186.135,00           599.769,00            29.988,00                 0,00           11.995,00</t>
  </si>
  <si>
    <t xml:space="preserve">     22           409.384,00           184.223,00           593.607,00            29.680,00                 0,00           11.872,00</t>
  </si>
  <si>
    <t xml:space="preserve">     21           405.402,00           182.431,00           587.833,00            29.392,00                 0,00           11.757,00</t>
  </si>
  <si>
    <t xml:space="preserve">     20           401.256,00           180.565,00           581.821,00            29.091,00                 0,00           11.636,00</t>
  </si>
  <si>
    <t xml:space="preserve">     19           397.274,00           178.773,00           576.047,00            28.802,00                 0,00           11.521,00</t>
  </si>
  <si>
    <t xml:space="preserve">     18           384.040,00           172.818,00           556.858,00            27.843,00                 0,00           11.137,00</t>
  </si>
  <si>
    <t xml:space="preserve">     17           379.654,00           170.844,00           550.498,00            27.525,00                 0,00           11.010,00</t>
  </si>
  <si>
    <t xml:space="preserve">     16           375.407,00           168.933,00           544.340,00            27.217,00                 0,00           10.887,00</t>
  </si>
  <si>
    <t xml:space="preserve">     15           371.300,00           167.085,00           538.385,00            26.919,00                 0,00           10.768,00</t>
  </si>
  <si>
    <t xml:space="preserve">     14           367.143,00           165.214,00           532.357,00            26.618,00                 0,00           10.647,00</t>
  </si>
  <si>
    <t xml:space="preserve">     13           362.765,00           163.244,00           526.009,00            26.300,00                 0,00           10.520,00</t>
  </si>
  <si>
    <t xml:space="preserve">     12           358.538,00           161.342,00           519.880,00            25.994,00                 0,00           10.398,00</t>
  </si>
  <si>
    <t xml:space="preserve">     11           354.286,00           159.429,00           513.715,00            25.686,00                 0,00           10.274,00</t>
  </si>
  <si>
    <t xml:space="preserve">                                                        ESCALA SALARIAL  111    1                                   Pag.           4</t>
  </si>
  <si>
    <t xml:space="preserve">     10           349.777,00           157.400,00           507.177,00            25.359,00                 0,00           10.144,00</t>
  </si>
  <si>
    <t xml:space="preserve">     09           335.899,00           151.155,00           487.054,00            24.353,00                 0,00            9.741,00</t>
  </si>
  <si>
    <t xml:space="preserve">     08           331.621,00           149.229,00           480.850,00            24.043,00                 0,00            9.617,00</t>
  </si>
  <si>
    <t xml:space="preserve">     07           327.141,00           147.213,00           474.354,00            23.718,00                 0,00            9.487,00</t>
  </si>
  <si>
    <t xml:space="preserve">     06           322.761,00           145.242,00           468.003,00            23.400,00                 0,00            9.360,00</t>
  </si>
  <si>
    <t xml:space="preserve">     05           318.241,00           143.208,00           461.449,00            23.072,00                 0,00            9.229,00</t>
  </si>
  <si>
    <t xml:space="preserve">     04           313.723,00           141.175,00           454.898,00            22.745,00                 0,00            9.098,00</t>
  </si>
  <si>
    <t xml:space="preserve">     03           309.360,00           139.212,00           448.572,00            22.429,00                 0,00            8.971,00</t>
  </si>
  <si>
    <t xml:space="preserve">     02           304.610,00           137.075,00           441.685,00            22.084,00                 0,00            8.834,00</t>
  </si>
  <si>
    <t xml:space="preserve">     01           299.985,00           134.993,00           434.978,00            21.749,00                 0,00            8.700,00</t>
  </si>
  <si>
    <t>Carrera   sdministrativo 5</t>
  </si>
  <si>
    <t xml:space="preserve">     30           445.421,00           155.897,00           601.318,00            30.066,00                 0,00           12.026,00</t>
  </si>
  <si>
    <t xml:space="preserve">     29           441.574,00           154.551,00           596.125,00            29.806,00                 0,00           11.923,00</t>
  </si>
  <si>
    <t xml:space="preserve">     28           437.569,00           153.149,00           590.718,00            29.536,00                 0,00           11.814,00</t>
  </si>
  <si>
    <t xml:space="preserve">     27           429.212,00           150.224,00           579.436,00            28.972,00                 0,00           11.589,00</t>
  </si>
  <si>
    <t xml:space="preserve">     26           425.344,00           148.870,00           574.214,00            28.711,00                 0,00           11.484,00</t>
  </si>
  <si>
    <t xml:space="preserve">     25           421.341,00           147.469,00           568.810,00            28.441,00                 0,00           11.376,00</t>
  </si>
  <si>
    <t xml:space="preserve">     24           417.498,00           146.124,00           563.622,00            28.181,00                 0,00           11.272,00</t>
  </si>
  <si>
    <t xml:space="preserve">     23           413.634,00           144.772,00           558.406,00            27.920,00                 0,00           11.168,00</t>
  </si>
  <si>
    <t xml:space="preserve">     22           409.384,00           143.284,00           552.668,00            27.633,00                 0,00           11.053,00</t>
  </si>
  <si>
    <t xml:space="preserve">     21           405.402,00           141.891,00           547.293,00            27.365,00                 0,00           10.946,00</t>
  </si>
  <si>
    <t xml:space="preserve">     20           401.256,00           140.440,00           541.696,00            27.085,00                 0,00           10.834,00</t>
  </si>
  <si>
    <t xml:space="preserve">     19           397.274,00           139.046,00           536.320,00            26.816,00                 0,00           10.726,00</t>
  </si>
  <si>
    <t xml:space="preserve">     18           384.040,00           134.414,00           518.454,00            25.923,00                 0,00           10.369,00</t>
  </si>
  <si>
    <t xml:space="preserve">     17           379.654,00           132.879,00           512.533,00            25.627,00                 0,00           10.251,00</t>
  </si>
  <si>
    <t xml:space="preserve">     16           375.407,00           131.392,00           506.799,00            25.340,00                 0,00           10.136,00</t>
  </si>
  <si>
    <t xml:space="preserve">     15           371.300,00           129.955,00           501.255,00            25.063,00                 0,00           10.025,00</t>
  </si>
  <si>
    <t xml:space="preserve">     14           367.143,00           128.500,00           495.643,00            24.782,00                 0,00            9.913,00</t>
  </si>
  <si>
    <t xml:space="preserve">     13           362.765,00           126.968,00           489.733,00            24.487,00                 0,00            9.795,00</t>
  </si>
  <si>
    <t xml:space="preserve">     12           358.538,00           125.488,00           484.026,00            24.201,00                 0,00            9.681,00</t>
  </si>
  <si>
    <t xml:space="preserve">     11           354.286,00           124.000,00           478.286,00            23.914,00                 0,00            9.566,00</t>
  </si>
  <si>
    <t xml:space="preserve">     10           349.777,00           122.422,00           472.199,00            23.610,00                 0,00            9.444,00</t>
  </si>
  <si>
    <t xml:space="preserve">     09           335.899,00           117.565,00           453.464,00            22.673,00                 0,00            9.069,00</t>
  </si>
  <si>
    <t xml:space="preserve">     08           331.621,00           116.067,00           447.688,00            22.384,00                 0,00            8.954,00</t>
  </si>
  <si>
    <t xml:space="preserve">     07           327.141,00           114.499,00           441.640,00            22.082,00                 0,00            8.833,00</t>
  </si>
  <si>
    <t xml:space="preserve">     06           322.761,00           112.966,00           435.727,00            21.786,00                 0,00            8.715,00</t>
  </si>
  <si>
    <t xml:space="preserve">     05           318.241,00           111.384,00           429.625,00            21.481,00                 0,00            8.593,00</t>
  </si>
  <si>
    <t xml:space="preserve">     04           313.723,00           109.803,00           423.526,00            21.176,00                 0,00            8.471,00</t>
  </si>
  <si>
    <t xml:space="preserve">     03           309.360,00           108.276,00           417.636,00            20.882,00                 0,00            8.353,00</t>
  </si>
  <si>
    <t xml:space="preserve">     02           304.610,00           106.614,00           411.224,00            20.561,00                 0,00            8.224,00</t>
  </si>
  <si>
    <t xml:space="preserve">     01           299.985,00           104.995,00           404.980,00            20.249,00                 0,00            8.100,00</t>
  </si>
  <si>
    <t>Carrera   sdministrativo 4</t>
  </si>
  <si>
    <t xml:space="preserve">     30           445.421,00           111.355,00           556.776,00            27.839,00                 0,00           11.136,00</t>
  </si>
  <si>
    <t xml:space="preserve">     29           441.574,00           110.394,00           551.968,00            27.598,00                 0,00           11.039,00</t>
  </si>
  <si>
    <t xml:space="preserve">     28           437.569,00           109.392,00           546.961,00            27.348,00                 0,00           10.939,00</t>
  </si>
  <si>
    <t xml:space="preserve">                                                        ESCALA SALARIAL  111    1                                   Pag.           3</t>
  </si>
  <si>
    <t xml:space="preserve">     27           429.212,00           107.303,00           536.515,00            26.826,00                 0,00           10.730,00</t>
  </si>
  <si>
    <t xml:space="preserve">     26           425.344,00           106.336,00           531.680,00            26.584,00                 0,00           10.634,00</t>
  </si>
  <si>
    <t xml:space="preserve">     25           421.341,00           105.335,00           526.676,00            26.334,00                 0,00           10.534,00</t>
  </si>
  <si>
    <t xml:space="preserve">     24           417.498,00           104.375,00           521.873,00            26.094,00                 0,00           10.437,00</t>
  </si>
  <si>
    <t xml:space="preserve">     23           413.634,00           103.409,00           517.043,00            25.852,00                 0,00           10.341,00</t>
  </si>
  <si>
    <t xml:space="preserve">     22           409.384,00           102.346,00           511.730,00            25.587,00                 0,00           10.235,00</t>
  </si>
  <si>
    <t xml:space="preserve">     21           405.402,00           101.351,00           506.753,00            25.338,00                 0,00           10.135,00</t>
  </si>
  <si>
    <t xml:space="preserve">     20           401.256,00           100.314,00           501.570,00            25.079,00                 0,00           10.031,00</t>
  </si>
  <si>
    <t xml:space="preserve">     19           397.274,00            99.319,00           496.593,00            24.830,00                 0,00            9.932,00</t>
  </si>
  <si>
    <t xml:space="preserve">     18           384.040,00            96.010,00           480.050,00            24.003,00                 0,00            9.601,00</t>
  </si>
  <si>
    <t xml:space="preserve">     17           379.654,00            94.914,00           474.568,00            23.728,00                 0,00            9.491,00</t>
  </si>
  <si>
    <t xml:space="preserve">     16           375.407,00            93.852,00           469.259,00            23.463,00                 0,00            9.385,00</t>
  </si>
  <si>
    <t xml:space="preserve">     15           371.300,00            92.825,00           464.125,00            23.206,00                 0,00            9.283,00</t>
  </si>
  <si>
    <t xml:space="preserve">     14           367.143,00            91.786,00           458.929,00            22.946,00                 0,00            9.179,00</t>
  </si>
  <si>
    <t xml:space="preserve">     13           362.765,00            90.691,00           453.456,00            22.673,00                 0,00            9.069,00</t>
  </si>
  <si>
    <t xml:space="preserve">     12           358.538,00            89.635,00           448.173,00            22.409,00                 0,00            8.963,00</t>
  </si>
  <si>
    <t xml:space="preserve">     11           354.286,00            88.572,00           442.858,00            22.143,00                 0,00            8.857,00</t>
  </si>
  <si>
    <t xml:space="preserve">     10           349.777,00            87.444,00           437.221,00            21.861,00                 0,00            8.744,00</t>
  </si>
  <si>
    <t xml:space="preserve">     09           335.899,00            83.975,00           419.874,00            20.994,00                 0,00            8.397,00</t>
  </si>
  <si>
    <t xml:space="preserve">     08           331.621,00            82.905,00           414.526,00            20.726,00                 0,00            8.291,00</t>
  </si>
  <si>
    <t xml:space="preserve">     07           327.141,00            81.785,00           408.926,00            20.446,00                 0,00            8.179,00</t>
  </si>
  <si>
    <t xml:space="preserve">     06           322.761,00            80.690,00           403.451,00            20.173,00                 0,00            8.069,00</t>
  </si>
  <si>
    <t xml:space="preserve">     05           318.241,00            79.560,00           397.801,00            19.890,00                 0,00            7.956,00</t>
  </si>
  <si>
    <t xml:space="preserve">     04           313.723,00            78.431,00           392.154,00            19.608,00                 0,00            7.843,00</t>
  </si>
  <si>
    <t xml:space="preserve">     03           309.360,00            77.340,00           386.700,00            19.335,00                 0,00            7.734,00</t>
  </si>
  <si>
    <t xml:space="preserve">     02           304.610,00            76.153,00           380.763,00            19.038,00                 0,00            7.615,00</t>
  </si>
  <si>
    <t xml:space="preserve">     01           299.985,00            74.996,00           374.981,00            18.749,00                 0,00            7.500,00</t>
  </si>
  <si>
    <t>Carrera   sdministrativo 3</t>
  </si>
  <si>
    <t xml:space="preserve">     30           445.421,00            66.813,00           512.234,00            25.612,00                 0,00           10.245,00</t>
  </si>
  <si>
    <t xml:space="preserve">     29           441.574,00            66.236,00           507.810,00            25.391,00                 0,00           10.156,00</t>
  </si>
  <si>
    <t xml:space="preserve">     28           437.569,00            65.635,00           503.204,00            25.160,00                 0,00           10.064,00</t>
  </si>
  <si>
    <t xml:space="preserve">     27           429.212,00            64.382,00           493.594,00            24.680,00                 0,00            9.872,00</t>
  </si>
  <si>
    <t xml:space="preserve">     26           425.344,00            63.802,00           489.146,00            24.457,00                 0,00            9.783,00</t>
  </si>
  <si>
    <t xml:space="preserve">     25           421.341,00            63.201,00           484.542,00            24.227,00                 0,00            9.691,00</t>
  </si>
  <si>
    <t xml:space="preserve">     24           417.498,00            62.625,00           480.123,00            24.006,00                 0,00            9.602,00</t>
  </si>
  <si>
    <t xml:space="preserve">     23           413.634,00            62.045,00           475.679,00            23.784,00                 0,00            9.514,00</t>
  </si>
  <si>
    <t xml:space="preserve">     22           409.384,00            61.408,00           470.792,00            23.540,00                 0,00            9.416,00</t>
  </si>
  <si>
    <t xml:space="preserve">     21           405.402,00            60.810,00           466.212,00            23.311,00                 0,00            9.324,00</t>
  </si>
  <si>
    <t xml:space="preserve">     20           401.256,00            60.188,00           461.444,00            23.072,00                 0,00            9.229,00</t>
  </si>
  <si>
    <t xml:space="preserve">     19           397.274,00            59.591,00           456.865,00            22.843,00                 0,00            9.137,00</t>
  </si>
  <si>
    <t xml:space="preserve">     18           384.040,00            57.606,00           441.646,00            22.082,00                 0,00            8.833,00</t>
  </si>
  <si>
    <t xml:space="preserve">     17           379.654,00            56.948,00           436.602,00            21.830,00                 0,00            8.732,00</t>
  </si>
  <si>
    <t xml:space="preserve">     16           375.407,00            56.311,00           431.718,00            21.586,00                 0,00            8.634,00</t>
  </si>
  <si>
    <t xml:space="preserve">     15           371.300,00            55.695,00           426.995,00            21.350,00                 0,00            8.540,00</t>
  </si>
  <si>
    <t xml:space="preserve">     14           367.143,00            55.071,00           422.214,00            21.111,00                 0,00            8.444,00</t>
  </si>
  <si>
    <t xml:space="preserve">     13           362.765,00            54.415,00           417.180,00            20.859,00                 0,00            8.344,00</t>
  </si>
  <si>
    <t xml:space="preserve">     12           358.538,00            53.781,00           412.319,00            20.616,00                 0,00            8.246,00</t>
  </si>
  <si>
    <t xml:space="preserve">                                                        ESCALA SALARIAL  111    1                                   Pag.           2</t>
  </si>
  <si>
    <t xml:space="preserve">     11           354.286,00            53.143,00           407.429,00            20.371,00                 0,00            8.149,00</t>
  </si>
  <si>
    <t xml:space="preserve">     10           349.777,00            52.467,00           402.244,00            20.112,00                 0,00            8.045,00</t>
  </si>
  <si>
    <t xml:space="preserve">     09           335.899,00            50.385,00           386.284,00            19.314,00                 0,00            7.726,00</t>
  </si>
  <si>
    <t xml:space="preserve">     08           331.621,00            49.743,00           381.364,00            19.068,00                 0,00            7.627,00</t>
  </si>
  <si>
    <t xml:space="preserve">     07           327.141,00            49.071,00           376.212,00            18.811,00                 0,00            7.524,00</t>
  </si>
  <si>
    <t xml:space="preserve">     06           322.761,00            48.414,00           371.175,00            18.559,00                 0,00            7.424,00</t>
  </si>
  <si>
    <t xml:space="preserve">     05           318.241,00            47.736,00           365.977,00            18.299,00                 0,00            7.320,00</t>
  </si>
  <si>
    <t xml:space="preserve">     04           313.723,00            47.058,00           360.781,00            18.039,00                 0,00            7.216,00</t>
  </si>
  <si>
    <t xml:space="preserve">     03           309.360,00            46.404,00           355.764,00            17.788,00                 0,00            7.115,00</t>
  </si>
  <si>
    <t xml:space="preserve">     02           304.610,00            45.692,00           350.302,00            17.515,00                 0,00            7.006,00</t>
  </si>
  <si>
    <t xml:space="preserve">     01           299.985,00            44.998,00           344.983,00            17.249,00                 0,00            6.900,00</t>
  </si>
  <si>
    <t>Carrera   sdministrativo 2</t>
  </si>
  <si>
    <t xml:space="preserve">     30           445.421,00                 0,00           445.421,00            22.271,00                 0,00            8.908,00</t>
  </si>
  <si>
    <t xml:space="preserve">     29           441.574,00                 0,00           441.574,00            22.079,00                 0,00            8.831,00</t>
  </si>
  <si>
    <t xml:space="preserve">     28           437.569,00                 0,00           437.569,00            21.878,00                 0,00            8.751,00</t>
  </si>
  <si>
    <t xml:space="preserve">     27           429.212,00                 0,00           429.212,00            21.461,00                 0,00            8.584,00</t>
  </si>
  <si>
    <t xml:space="preserve">     26           425.344,00                 0,00           425.344,00            21.267,00                 0,00            8.507,00</t>
  </si>
  <si>
    <t xml:space="preserve">     25           421.341,00                 0,00           421.341,00            21.067,00                 0,00            8.427,00</t>
  </si>
  <si>
    <t xml:space="preserve">     24           417.498,00                 0,00           417.498,00            20.875,00                 0,00            8.350,00</t>
  </si>
  <si>
    <t xml:space="preserve">     23           413.634,00                 0,00           413.634,00            20.682,00                 0,00            8.273,00</t>
  </si>
  <si>
    <t xml:space="preserve">     22           409.384,00                 0,00           409.384,00            20.469,00                 0,00            8.188,00</t>
  </si>
  <si>
    <t xml:space="preserve">     21           405.402,00                 0,00           405.402,00            20.270,00                 0,00            8.108,00</t>
  </si>
  <si>
    <t xml:space="preserve">     20           401.256,00                 0,00           401.256,00            20.063,00                 0,00            8.025,00</t>
  </si>
  <si>
    <t xml:space="preserve">     19           397.274,00                 0,00           397.274,00            19.864,00                 0,00            7.945,00</t>
  </si>
  <si>
    <t xml:space="preserve">     18           384.040,00                 0,00           384.040,00            19.202,00                 0,00            7.681,00</t>
  </si>
  <si>
    <t xml:space="preserve">     17           379.654,00                 0,00           379.654,00            18.983,00                 0,00            7.593,00</t>
  </si>
  <si>
    <t xml:space="preserve">     16           375.407,00                 0,00           375.407,00            18.770,00                 0,00            7.508,00</t>
  </si>
  <si>
    <t xml:space="preserve">     15           371.300,00                 0,00           371.300,00            18.565,00                 0,00            7.426,00</t>
  </si>
  <si>
    <t xml:space="preserve">     14           367.143,00                 0,00           367.143,00            18.357,00                 0,00            7.343,00</t>
  </si>
  <si>
    <t xml:space="preserve">     13           362.765,00                 0,00           362.765,00            18.138,00                 0,00            7.255,00</t>
  </si>
  <si>
    <t xml:space="preserve">     12           358.538,00                 0,00           358.538,00            17.927,00                 0,00            7.171,00</t>
  </si>
  <si>
    <t xml:space="preserve">     11           354.286,00                 0,00           354.286,00            17.714,00                 0,00            7.086,00</t>
  </si>
  <si>
    <t xml:space="preserve">     10           349.777,00                 0,00           349.777,00            17.489,00                 0,00            6.996,00</t>
  </si>
  <si>
    <t xml:space="preserve">     09           335.899,00                 0,00           335.899,00            16.795,00                 0,00            6.718,00</t>
  </si>
  <si>
    <t xml:space="preserve">     08           331.621,00                 0,00           331.621,00            16.581,00                 0,00            6.632,00</t>
  </si>
  <si>
    <t xml:space="preserve">     07           327.141,00                 0,00           327.141,00            16.357,00                 0,00            6.543,00</t>
  </si>
  <si>
    <t xml:space="preserve">     06           322.761,00                 0,00           322.761,00            16.138,00                 0,00            6.455,00</t>
  </si>
  <si>
    <t xml:space="preserve">     05           318.241,00                 0,00           318.241,00            15.912,00                 0,00            6.365,00</t>
  </si>
  <si>
    <t xml:space="preserve">     04           313.723,00                 0,00           313.723,00            15.686,00                 0,00            6.274,00</t>
  </si>
  <si>
    <t xml:space="preserve">     03           309.360,00                 0,00           309.360,00            15.468,00                 0,00            6.187,00</t>
  </si>
  <si>
    <t xml:space="preserve">     02           304.610,00                 0,00           304.610,00            15.231,00                 0,00            6.092,00</t>
  </si>
  <si>
    <t xml:space="preserve">     01           299.985,00                 0,00           299.985,00            14.999,00                 0,00            6.000,00</t>
  </si>
  <si>
    <t>Carrera   sdministrativo 1</t>
  </si>
  <si>
    <t xml:space="preserve">                                                        ESCALA SALARIAL  111    1                                   Pag.           1</t>
  </si>
  <si>
    <t>Devolverse al índice</t>
  </si>
  <si>
    <t>Escala Salarial</t>
  </si>
  <si>
    <t>Detalle de Beneficio Cualitativos (no corresponden a ingresos)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</si>
  <si>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Si el proyecto de investigación o extensión no implica el aporte de ingresos para la Universidad, sino que su beneficio se traducirá en productos como: artículo científicos, investigaciónes, libros, beneficios sociales para la población en general, debe indicarlos y justificarlos para su correspondiente análisis por parte de la COMIEX.</t>
    </r>
  </si>
  <si>
    <t>Beneficio cualitativo</t>
  </si>
  <si>
    <t>Tipo de producto o servicio académico</t>
  </si>
  <si>
    <t>Elegir producto o servicio</t>
  </si>
  <si>
    <t>Artículos</t>
  </si>
  <si>
    <t>Congresos</t>
  </si>
  <si>
    <t>Talleres</t>
  </si>
  <si>
    <t>Asignaturas</t>
  </si>
  <si>
    <t xml:space="preserve">Programas </t>
  </si>
  <si>
    <t>Capacitación</t>
  </si>
  <si>
    <t>Libros</t>
  </si>
  <si>
    <t>Otros: ¿indique cuáles?</t>
  </si>
  <si>
    <t>Detalle del producto o servicio</t>
  </si>
  <si>
    <t>2. En la parte de remuneraciones, debe revisar muy bien en la escala salarial el puesto del investigador o extensionista. Dicha hoja es informativa.</t>
  </si>
  <si>
    <r>
      <t xml:space="preserve">3. Una vez que finaliza el presupuesto, por favor, </t>
    </r>
    <r>
      <rPr>
        <b/>
        <sz val="11"/>
        <color theme="1"/>
        <rFont val="Calibri"/>
        <family val="2"/>
        <scheme val="minor"/>
      </rPr>
      <t>copie la hoja de resumen de presupuestoy beneficio cualitativo en el plan o avance</t>
    </r>
    <r>
      <rPr>
        <sz val="11"/>
        <color theme="1"/>
        <rFont val="Calibri"/>
        <family val="2"/>
        <scheme val="minor"/>
      </rPr>
      <t xml:space="preserve"> correspondiente.</t>
    </r>
  </si>
  <si>
    <t>4. Lo que no aplique en el proyecto, no debe incorporarlo.</t>
  </si>
  <si>
    <t>1. Si su proyecto tiene ingresos, debe completar la hoja de presupuesto de ingresos y si no completa la hoja de beneficio cualitativo.</t>
  </si>
  <si>
    <t>Código de proyecto</t>
  </si>
  <si>
    <t>Otros ingresos</t>
  </si>
  <si>
    <t>Otros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</si>
</sst>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[Red]\-#,##0.00\ "/>
  </numFmts>
  <fonts count="4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Broadway"/>
      <family val="5"/>
    </font>
    <font>
      <sz val="10"/>
      <color indexed="8"/>
      <name val="Calibri"/>
      <family val="2"/>
    </font>
    <font>
      <b/>
      <sz val="10"/>
      <name val="Broadway"/>
      <family val="5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30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Arial"/>
      <family val="2"/>
    </font>
    <font>
      <u/>
      <sz val="11"/>
      <color theme="0"/>
      <name val="Calibri"/>
      <family val="2"/>
      <scheme val="minor"/>
    </font>
    <font>
      <u/>
      <sz val="14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">
        <color auto="1"/>
      </left>
      <right/>
      <top style="mediumDashDot">
        <color auto="1"/>
      </top>
      <bottom style="thin">
        <color indexed="64"/>
      </bottom>
      <diagonal/>
    </border>
    <border>
      <left/>
      <right/>
      <top style="mediumDashDot">
        <color auto="1"/>
      </top>
      <bottom style="thin">
        <color indexed="64"/>
      </bottom>
      <diagonal/>
    </border>
    <border>
      <left/>
      <right style="mediumDashDot">
        <color auto="1"/>
      </right>
      <top style="mediumDashDot">
        <color auto="1"/>
      </top>
      <bottom style="thin">
        <color indexed="64"/>
      </bottom>
      <diagonal/>
    </border>
    <border>
      <left style="mediumDashDot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">
        <color auto="1"/>
      </right>
      <top style="thin">
        <color indexed="64"/>
      </top>
      <bottom style="thin">
        <color indexed="64"/>
      </bottom>
      <diagonal/>
    </border>
    <border>
      <left/>
      <right style="mediumDashDot">
        <color auto="1"/>
      </right>
      <top style="thin">
        <color indexed="64"/>
      </top>
      <bottom style="thin">
        <color indexed="64"/>
      </bottom>
      <diagonal/>
    </border>
    <border>
      <left style="mediumDashDot">
        <color auto="1"/>
      </left>
      <right/>
      <top style="thin">
        <color indexed="64"/>
      </top>
      <bottom/>
      <diagonal/>
    </border>
    <border>
      <left/>
      <right style="mediumDashDot">
        <color auto="1"/>
      </right>
      <top style="thin">
        <color indexed="64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mediumDashDot">
        <color indexed="64"/>
      </right>
      <top style="thin">
        <color indexed="64"/>
      </top>
      <bottom style="mediumDashDot">
        <color indexed="64"/>
      </bottom>
      <diagonal/>
    </border>
  </borders>
  <cellStyleXfs count="4">
    <xf numFmtId="0" fontId="0" fillId="0" borderId="0"/>
    <xf numFmtId="0" fontId="25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 applyFill="1"/>
    <xf numFmtId="0" fontId="2" fillId="0" borderId="0" xfId="0" applyFont="1" applyFill="1"/>
    <xf numFmtId="1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/>
    <xf numFmtId="164" fontId="3" fillId="0" borderId="1" xfId="0" applyNumberFormat="1" applyFont="1" applyFill="1" applyBorder="1"/>
    <xf numFmtId="0" fontId="3" fillId="0" borderId="0" xfId="0" applyFont="1"/>
    <xf numFmtId="164" fontId="0" fillId="0" borderId="0" xfId="0" applyNumberFormat="1"/>
    <xf numFmtId="0" fontId="2" fillId="0" borderId="2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3" fillId="0" borderId="0" xfId="0" applyFont="1" applyFill="1"/>
    <xf numFmtId="0" fontId="3" fillId="0" borderId="1" xfId="0" applyFont="1" applyFill="1" applyBorder="1"/>
    <xf numFmtId="0" fontId="0" fillId="0" borderId="0" xfId="0" applyBorder="1"/>
    <xf numFmtId="0" fontId="7" fillId="0" borderId="0" xfId="0" applyFont="1" applyFill="1"/>
    <xf numFmtId="0" fontId="7" fillId="0" borderId="0" xfId="0" applyFont="1"/>
    <xf numFmtId="49" fontId="2" fillId="0" borderId="3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3" fillId="0" borderId="4" xfId="0" applyFont="1" applyFill="1" applyBorder="1"/>
    <xf numFmtId="0" fontId="3" fillId="0" borderId="0" xfId="0" applyFont="1" applyFill="1" applyBorder="1"/>
    <xf numFmtId="0" fontId="8" fillId="0" borderId="2" xfId="0" applyFont="1" applyFill="1" applyBorder="1"/>
    <xf numFmtId="164" fontId="8" fillId="0" borderId="2" xfId="0" applyNumberFormat="1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9" fillId="0" borderId="0" xfId="0" applyFont="1" applyFill="1"/>
    <xf numFmtId="0" fontId="8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4" fontId="8" fillId="0" borderId="1" xfId="0" applyNumberFormat="1" applyFont="1" applyFill="1" applyBorder="1"/>
    <xf numFmtId="10" fontId="8" fillId="0" borderId="1" xfId="0" applyNumberFormat="1" applyFont="1" applyFill="1" applyBorder="1"/>
    <xf numFmtId="164" fontId="2" fillId="0" borderId="1" xfId="0" applyNumberFormat="1" applyFont="1" applyFill="1" applyBorder="1"/>
    <xf numFmtId="10" fontId="2" fillId="0" borderId="1" xfId="0" applyNumberFormat="1" applyFont="1" applyFill="1" applyBorder="1"/>
    <xf numFmtId="0" fontId="8" fillId="0" borderId="1" xfId="0" applyFont="1" applyFill="1" applyBorder="1"/>
    <xf numFmtId="10" fontId="8" fillId="0" borderId="2" xfId="0" applyNumberFormat="1" applyFont="1" applyFill="1" applyBorder="1"/>
    <xf numFmtId="164" fontId="8" fillId="0" borderId="0" xfId="0" applyNumberFormat="1" applyFont="1" applyFill="1" applyBorder="1"/>
    <xf numFmtId="10" fontId="8" fillId="0" borderId="0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12" fillId="3" borderId="0" xfId="0" applyFont="1" applyFill="1"/>
    <xf numFmtId="164" fontId="8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/>
    <xf numFmtId="0" fontId="26" fillId="0" borderId="0" xfId="0" applyFont="1"/>
    <xf numFmtId="0" fontId="26" fillId="0" borderId="0" xfId="0" applyFont="1" applyFill="1"/>
    <xf numFmtId="49" fontId="3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12" fillId="0" borderId="0" xfId="0" applyFont="1" applyFill="1"/>
    <xf numFmtId="49" fontId="2" fillId="0" borderId="6" xfId="0" applyNumberFormat="1" applyFont="1" applyFill="1" applyBorder="1" applyAlignment="1">
      <alignment horizontal="center"/>
    </xf>
    <xf numFmtId="164" fontId="26" fillId="0" borderId="0" xfId="0" applyNumberFormat="1" applyFont="1"/>
    <xf numFmtId="0" fontId="15" fillId="0" borderId="1" xfId="0" applyFont="1" applyFill="1" applyBorder="1"/>
    <xf numFmtId="164" fontId="15" fillId="0" borderId="1" xfId="0" applyNumberFormat="1" applyFont="1" applyFill="1" applyBorder="1"/>
    <xf numFmtId="10" fontId="15" fillId="0" borderId="1" xfId="0" applyNumberFormat="1" applyFont="1" applyFill="1" applyBorder="1"/>
    <xf numFmtId="0" fontId="16" fillId="0" borderId="1" xfId="0" applyFont="1" applyFill="1" applyBorder="1"/>
    <xf numFmtId="164" fontId="16" fillId="0" borderId="1" xfId="0" applyNumberFormat="1" applyFont="1" applyFill="1" applyBorder="1"/>
    <xf numFmtId="0" fontId="18" fillId="0" borderId="1" xfId="0" applyFont="1" applyFill="1" applyBorder="1"/>
    <xf numFmtId="10" fontId="0" fillId="0" borderId="0" xfId="0" applyNumberFormat="1"/>
    <xf numFmtId="49" fontId="19" fillId="4" borderId="1" xfId="0" applyNumberFormat="1" applyFont="1" applyFill="1" applyBorder="1" applyAlignment="1">
      <alignment horizontal="center"/>
    </xf>
    <xf numFmtId="0" fontId="17" fillId="4" borderId="1" xfId="0" applyFont="1" applyFill="1" applyBorder="1"/>
    <xf numFmtId="164" fontId="17" fillId="4" borderId="1" xfId="0" applyNumberFormat="1" applyFont="1" applyFill="1" applyBorder="1"/>
    <xf numFmtId="49" fontId="19" fillId="4" borderId="6" xfId="0" applyNumberFormat="1" applyFont="1" applyFill="1" applyBorder="1" applyAlignment="1">
      <alignment horizontal="center"/>
    </xf>
    <xf numFmtId="0" fontId="19" fillId="4" borderId="1" xfId="0" applyFont="1" applyFill="1" applyBorder="1"/>
    <xf numFmtId="164" fontId="19" fillId="4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164" fontId="11" fillId="4" borderId="1" xfId="0" applyNumberFormat="1" applyFont="1" applyFill="1" applyBorder="1"/>
    <xf numFmtId="164" fontId="2" fillId="4" borderId="1" xfId="0" applyNumberFormat="1" applyFont="1" applyFill="1" applyBorder="1"/>
    <xf numFmtId="49" fontId="10" fillId="4" borderId="1" xfId="0" applyNumberFormat="1" applyFont="1" applyFill="1" applyBorder="1" applyAlignment="1">
      <alignment horizontal="center"/>
    </xf>
    <xf numFmtId="0" fontId="6" fillId="4" borderId="1" xfId="0" applyFont="1" applyFill="1" applyBorder="1"/>
    <xf numFmtId="164" fontId="6" fillId="4" borderId="1" xfId="0" applyNumberFormat="1" applyFont="1" applyFill="1" applyBorder="1"/>
    <xf numFmtId="0" fontId="14" fillId="4" borderId="1" xfId="0" applyFont="1" applyFill="1" applyBorder="1"/>
    <xf numFmtId="0" fontId="3" fillId="0" borderId="1" xfId="0" applyFont="1" applyFill="1" applyBorder="1" applyAlignment="1">
      <alignment horizontal="left" vertical="center"/>
    </xf>
    <xf numFmtId="0" fontId="2" fillId="5" borderId="1" xfId="0" applyFont="1" applyFill="1" applyBorder="1"/>
    <xf numFmtId="0" fontId="2" fillId="0" borderId="2" xfId="0" applyFont="1" applyFill="1" applyBorder="1" applyAlignment="1">
      <alignment horizontal="center"/>
    </xf>
    <xf numFmtId="10" fontId="2" fillId="0" borderId="7" xfId="0" applyNumberFormat="1" applyFont="1" applyFill="1" applyBorder="1" applyAlignment="1">
      <alignment horizontal="center"/>
    </xf>
    <xf numFmtId="10" fontId="2" fillId="0" borderId="4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164" fontId="2" fillId="7" borderId="1" xfId="0" applyNumberFormat="1" applyFont="1" applyFill="1" applyBorder="1" applyAlignment="1">
      <alignment horizontal="center"/>
    </xf>
    <xf numFmtId="0" fontId="0" fillId="0" borderId="0" xfId="0" applyFill="1" applyBorder="1"/>
    <xf numFmtId="0" fontId="1" fillId="0" borderId="1" xfId="0" applyFont="1" applyFill="1" applyBorder="1"/>
    <xf numFmtId="49" fontId="3" fillId="0" borderId="4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right"/>
    </xf>
    <xf numFmtId="164" fontId="26" fillId="0" borderId="1" xfId="0" applyNumberFormat="1" applyFont="1" applyFill="1" applyBorder="1"/>
    <xf numFmtId="0" fontId="2" fillId="8" borderId="1" xfId="0" applyFont="1" applyFill="1" applyBorder="1"/>
    <xf numFmtId="0" fontId="2" fillId="9" borderId="0" xfId="0" applyFont="1" applyFill="1"/>
    <xf numFmtId="0" fontId="8" fillId="9" borderId="0" xfId="0" applyFont="1" applyFill="1"/>
    <xf numFmtId="4" fontId="8" fillId="0" borderId="1" xfId="0" applyNumberFormat="1" applyFont="1" applyFill="1" applyBorder="1"/>
    <xf numFmtId="4" fontId="19" fillId="4" borderId="1" xfId="0" applyNumberFormat="1" applyFont="1" applyFill="1" applyBorder="1"/>
    <xf numFmtId="4" fontId="16" fillId="0" borderId="1" xfId="0" applyNumberFormat="1" applyFont="1" applyFill="1" applyBorder="1"/>
    <xf numFmtId="4" fontId="17" fillId="4" borderId="1" xfId="0" applyNumberFormat="1" applyFont="1" applyFill="1" applyBorder="1"/>
    <xf numFmtId="4" fontId="15" fillId="0" borderId="1" xfId="0" applyNumberFormat="1" applyFont="1" applyFill="1" applyBorder="1"/>
    <xf numFmtId="4" fontId="2" fillId="2" borderId="1" xfId="0" applyNumberFormat="1" applyFont="1" applyFill="1" applyBorder="1"/>
    <xf numFmtId="4" fontId="6" fillId="4" borderId="1" xfId="0" applyNumberFormat="1" applyFont="1" applyFill="1" applyBorder="1"/>
    <xf numFmtId="4" fontId="2" fillId="6" borderId="1" xfId="0" applyNumberFormat="1" applyFont="1" applyFill="1" applyBorder="1" applyAlignment="1">
      <alignment horizontal="center"/>
    </xf>
    <xf numFmtId="4" fontId="11" fillId="2" borderId="1" xfId="0" applyNumberFormat="1" applyFont="1" applyFill="1" applyBorder="1"/>
    <xf numFmtId="4" fontId="11" fillId="4" borderId="1" xfId="0" applyNumberFormat="1" applyFont="1" applyFill="1" applyBorder="1"/>
    <xf numFmtId="4" fontId="13" fillId="4" borderId="1" xfId="0" applyNumberFormat="1" applyFont="1" applyFill="1" applyBorder="1"/>
    <xf numFmtId="4" fontId="2" fillId="4" borderId="1" xfId="0" applyNumberFormat="1" applyFont="1" applyFill="1" applyBorder="1"/>
    <xf numFmtId="4" fontId="8" fillId="0" borderId="2" xfId="0" applyNumberFormat="1" applyFont="1" applyFill="1" applyBorder="1"/>
    <xf numFmtId="4" fontId="2" fillId="2" borderId="1" xfId="0" applyNumberFormat="1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right"/>
    </xf>
    <xf numFmtId="2" fontId="2" fillId="5" borderId="1" xfId="0" applyNumberFormat="1" applyFont="1" applyFill="1" applyBorder="1" applyAlignment="1">
      <alignment horizontal="right"/>
    </xf>
    <xf numFmtId="2" fontId="19" fillId="4" borderId="1" xfId="0" applyNumberFormat="1" applyFont="1" applyFill="1" applyBorder="1"/>
    <xf numFmtId="2" fontId="8" fillId="0" borderId="1" xfId="0" applyNumberFormat="1" applyFont="1" applyFill="1" applyBorder="1"/>
    <xf numFmtId="0" fontId="13" fillId="0" borderId="2" xfId="0" applyFont="1" applyFill="1" applyBorder="1"/>
    <xf numFmtId="164" fontId="27" fillId="0" borderId="2" xfId="0" applyNumberFormat="1" applyFont="1" applyFill="1" applyBorder="1"/>
    <xf numFmtId="164" fontId="2" fillId="6" borderId="1" xfId="0" applyNumberFormat="1" applyFont="1" applyFill="1" applyBorder="1" applyAlignment="1" applyProtection="1">
      <alignment horizontal="center"/>
      <protection locked="0"/>
    </xf>
    <xf numFmtId="164" fontId="2" fillId="5" borderId="1" xfId="0" applyNumberFormat="1" applyFont="1" applyFill="1" applyBorder="1" applyProtection="1">
      <protection locked="0"/>
    </xf>
    <xf numFmtId="164" fontId="2" fillId="9" borderId="1" xfId="0" applyNumberFormat="1" applyFont="1" applyFill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164" fontId="2" fillId="4" borderId="1" xfId="0" applyNumberFormat="1" applyFont="1" applyFill="1" applyBorder="1" applyProtection="1">
      <protection locked="0"/>
    </xf>
    <xf numFmtId="164" fontId="6" fillId="4" borderId="1" xfId="0" applyNumberFormat="1" applyFont="1" applyFill="1" applyBorder="1" applyProtection="1">
      <protection locked="0"/>
    </xf>
    <xf numFmtId="164" fontId="13" fillId="4" borderId="1" xfId="0" applyNumberFormat="1" applyFont="1" applyFill="1" applyBorder="1" applyProtection="1">
      <protection locked="0"/>
    </xf>
    <xf numFmtId="0" fontId="0" fillId="10" borderId="0" xfId="0" applyFill="1"/>
    <xf numFmtId="0" fontId="26" fillId="10" borderId="0" xfId="0" applyFont="1" applyFill="1"/>
    <xf numFmtId="164" fontId="24" fillId="10" borderId="0" xfId="2" applyFont="1" applyFill="1"/>
    <xf numFmtId="12" fontId="0" fillId="10" borderId="0" xfId="0" applyNumberFormat="1" applyFill="1" applyAlignment="1">
      <alignment horizontal="center"/>
    </xf>
    <xf numFmtId="0" fontId="26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2" xfId="0" applyNumberFormat="1" applyBorder="1" applyAlignment="1">
      <alignment vertical="top" wrapText="1"/>
    </xf>
    <xf numFmtId="0" fontId="0" fillId="0" borderId="11" xfId="0" applyNumberFormat="1" applyBorder="1" applyAlignment="1">
      <alignment vertical="top" wrapText="1"/>
    </xf>
    <xf numFmtId="0" fontId="0" fillId="0" borderId="9" xfId="0" applyNumberFormat="1" applyBorder="1" applyAlignment="1">
      <alignment vertical="top" wrapText="1"/>
    </xf>
    <xf numFmtId="0" fontId="0" fillId="0" borderId="15" xfId="0" applyNumberFormat="1" applyBorder="1" applyAlignment="1">
      <alignment vertical="top" wrapText="1"/>
    </xf>
    <xf numFmtId="0" fontId="0" fillId="0" borderId="14" xfId="0" applyNumberFormat="1" applyBorder="1" applyAlignment="1">
      <alignment vertical="top" wrapText="1"/>
    </xf>
    <xf numFmtId="0" fontId="0" fillId="0" borderId="17" xfId="0" applyNumberFormat="1" applyBorder="1" applyAlignment="1">
      <alignment vertical="top" wrapText="1"/>
    </xf>
    <xf numFmtId="0" fontId="0" fillId="0" borderId="18" xfId="0" applyNumberFormat="1" applyBorder="1" applyAlignment="1">
      <alignment vertical="top" wrapText="1"/>
    </xf>
    <xf numFmtId="0" fontId="26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1" xfId="0" applyNumberFormat="1" applyBorder="1" applyAlignment="1">
      <alignment horizontal="center" vertical="top" wrapText="1"/>
    </xf>
    <xf numFmtId="0" fontId="0" fillId="0" borderId="13" xfId="0" applyNumberFormat="1" applyBorder="1" applyAlignment="1">
      <alignment horizontal="center" vertical="top" wrapText="1"/>
    </xf>
    <xf numFmtId="0" fontId="25" fillId="0" borderId="0" xfId="1" quotePrefix="1" applyNumberFormat="1" applyAlignment="1">
      <alignment horizontal="center" vertical="top" wrapText="1"/>
    </xf>
    <xf numFmtId="0" fontId="0" fillId="0" borderId="10" xfId="0" applyNumberFormat="1" applyBorder="1" applyAlignment="1">
      <alignment horizontal="center" vertical="top" wrapText="1"/>
    </xf>
    <xf numFmtId="0" fontId="0" fillId="0" borderId="14" xfId="0" applyNumberFormat="1" applyBorder="1" applyAlignment="1">
      <alignment horizontal="center" vertical="top" wrapText="1"/>
    </xf>
    <xf numFmtId="0" fontId="25" fillId="0" borderId="14" xfId="1" quotePrefix="1" applyNumberFormat="1" applyBorder="1" applyAlignment="1">
      <alignment horizontal="center" vertical="top" wrapText="1"/>
    </xf>
    <xf numFmtId="0" fontId="0" fillId="0" borderId="16" xfId="0" applyNumberFormat="1" applyBorder="1" applyAlignment="1">
      <alignment horizontal="center" vertical="top" wrapText="1"/>
    </xf>
    <xf numFmtId="0" fontId="0" fillId="0" borderId="18" xfId="0" applyNumberFormat="1" applyBorder="1" applyAlignment="1">
      <alignment horizontal="center" vertical="top" wrapText="1"/>
    </xf>
    <xf numFmtId="0" fontId="0" fillId="0" borderId="19" xfId="0" applyNumberFormat="1" applyBorder="1" applyAlignment="1">
      <alignment horizontal="center" vertical="top" wrapText="1"/>
    </xf>
    <xf numFmtId="0" fontId="0" fillId="10" borderId="0" xfId="0" applyFill="1" applyAlignment="1">
      <alignment horizontal="center"/>
    </xf>
    <xf numFmtId="0" fontId="26" fillId="10" borderId="0" xfId="0" applyFont="1" applyFill="1" applyAlignment="1">
      <alignment horizontal="center"/>
    </xf>
    <xf numFmtId="164" fontId="0" fillId="10" borderId="1" xfId="2" applyFont="1" applyFill="1" applyBorder="1"/>
    <xf numFmtId="164" fontId="0" fillId="10" borderId="1" xfId="0" applyNumberFormat="1" applyFill="1" applyBorder="1"/>
    <xf numFmtId="0" fontId="35" fillId="7" borderId="1" xfId="0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center" vertical="center" wrapText="1"/>
    </xf>
    <xf numFmtId="0" fontId="0" fillId="10" borderId="0" xfId="0" applyFont="1" applyFill="1"/>
    <xf numFmtId="164" fontId="0" fillId="7" borderId="1" xfId="0" applyNumberFormat="1" applyFill="1" applyBorder="1"/>
    <xf numFmtId="164" fontId="0" fillId="7" borderId="1" xfId="2" applyFont="1" applyFill="1" applyBorder="1"/>
    <xf numFmtId="164" fontId="24" fillId="10" borderId="1" xfId="2" applyFont="1" applyFill="1" applyBorder="1"/>
    <xf numFmtId="0" fontId="36" fillId="11" borderId="0" xfId="1" applyFont="1" applyFill="1" applyAlignment="1">
      <alignment horizontal="center"/>
    </xf>
    <xf numFmtId="0" fontId="28" fillId="7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 wrapText="1"/>
    </xf>
    <xf numFmtId="164" fontId="30" fillId="7" borderId="1" xfId="2" applyFont="1" applyFill="1" applyBorder="1"/>
    <xf numFmtId="0" fontId="38" fillId="10" borderId="0" xfId="0" applyFont="1" applyFill="1"/>
    <xf numFmtId="0" fontId="0" fillId="12" borderId="0" xfId="0" applyFill="1"/>
    <xf numFmtId="0" fontId="36" fillId="12" borderId="0" xfId="1" applyFont="1" applyFill="1" applyAlignment="1">
      <alignment horizontal="center"/>
    </xf>
    <xf numFmtId="49" fontId="28" fillId="10" borderId="1" xfId="0" applyNumberFormat="1" applyFont="1" applyFill="1" applyBorder="1" applyAlignment="1">
      <alignment horizontal="center" vertical="center" wrapText="1"/>
    </xf>
    <xf numFmtId="49" fontId="28" fillId="10" borderId="25" xfId="0" applyNumberFormat="1" applyFont="1" applyFill="1" applyBorder="1" applyAlignment="1">
      <alignment horizontal="center" vertical="center"/>
    </xf>
    <xf numFmtId="164" fontId="0" fillId="10" borderId="0" xfId="2" applyFont="1" applyFill="1"/>
    <xf numFmtId="0" fontId="0" fillId="12" borderId="0" xfId="0" applyFill="1" applyProtection="1"/>
    <xf numFmtId="0" fontId="0" fillId="12" borderId="36" xfId="0" applyFill="1" applyBorder="1" applyProtection="1"/>
    <xf numFmtId="0" fontId="0" fillId="12" borderId="0" xfId="0" applyFill="1" applyBorder="1" applyProtection="1"/>
    <xf numFmtId="0" fontId="0" fillId="12" borderId="37" xfId="0" applyFill="1" applyBorder="1" applyProtection="1"/>
    <xf numFmtId="0" fontId="2" fillId="10" borderId="25" xfId="0" applyFont="1" applyFill="1" applyBorder="1" applyAlignment="1" applyProtection="1"/>
    <xf numFmtId="0" fontId="2" fillId="10" borderId="25" xfId="0" applyFont="1" applyFill="1" applyBorder="1" applyProtection="1"/>
    <xf numFmtId="0" fontId="2" fillId="10" borderId="36" xfId="0" applyFont="1" applyFill="1" applyBorder="1" applyAlignment="1" applyProtection="1"/>
    <xf numFmtId="0" fontId="0" fillId="10" borderId="37" xfId="0" applyFill="1" applyBorder="1" applyProtection="1"/>
    <xf numFmtId="0" fontId="2" fillId="10" borderId="25" xfId="0" applyFont="1" applyFill="1" applyBorder="1" applyAlignment="1" applyProtection="1">
      <alignment horizontal="center" vertical="center"/>
    </xf>
    <xf numFmtId="0" fontId="2" fillId="10" borderId="25" xfId="0" applyFont="1" applyFill="1" applyBorder="1" applyAlignment="1" applyProtection="1">
      <alignment horizontal="left"/>
    </xf>
    <xf numFmtId="164" fontId="2" fillId="10" borderId="1" xfId="0" applyNumberFormat="1" applyFont="1" applyFill="1" applyBorder="1" applyAlignment="1" applyProtection="1">
      <alignment horizontal="center"/>
    </xf>
    <xf numFmtId="165" fontId="0" fillId="10" borderId="26" xfId="0" applyNumberFormat="1" applyFill="1" applyBorder="1" applyProtection="1"/>
    <xf numFmtId="0" fontId="3" fillId="10" borderId="25" xfId="0" applyFont="1" applyFill="1" applyBorder="1" applyProtection="1"/>
    <xf numFmtId="2" fontId="8" fillId="10" borderId="1" xfId="0" applyNumberFormat="1" applyFont="1" applyFill="1" applyBorder="1" applyProtection="1"/>
    <xf numFmtId="0" fontId="3" fillId="10" borderId="25" xfId="0" applyFont="1" applyFill="1" applyBorder="1" applyAlignment="1" applyProtection="1">
      <alignment horizontal="left" vertical="center"/>
    </xf>
    <xf numFmtId="164" fontId="0" fillId="12" borderId="0" xfId="0" applyNumberFormat="1" applyFill="1" applyProtection="1"/>
    <xf numFmtId="4" fontId="8" fillId="10" borderId="1" xfId="0" applyNumberFormat="1" applyFont="1" applyFill="1" applyBorder="1" applyProtection="1"/>
    <xf numFmtId="10" fontId="0" fillId="12" borderId="0" xfId="0" applyNumberFormat="1" applyFill="1" applyProtection="1"/>
    <xf numFmtId="0" fontId="3" fillId="10" borderId="36" xfId="0" applyFont="1" applyFill="1" applyBorder="1" applyProtection="1"/>
    <xf numFmtId="164" fontId="8" fillId="10" borderId="1" xfId="0" applyNumberFormat="1" applyFont="1" applyFill="1" applyBorder="1" applyProtection="1"/>
    <xf numFmtId="10" fontId="8" fillId="10" borderId="1" xfId="0" applyNumberFormat="1" applyFont="1" applyFill="1" applyBorder="1" applyProtection="1"/>
    <xf numFmtId="0" fontId="26" fillId="12" borderId="0" xfId="0" applyFont="1" applyFill="1" applyProtection="1"/>
    <xf numFmtId="0" fontId="1" fillId="10" borderId="25" xfId="0" applyFont="1" applyFill="1" applyBorder="1" applyProtection="1"/>
    <xf numFmtId="0" fontId="15" fillId="10" borderId="25" xfId="0" applyFont="1" applyFill="1" applyBorder="1" applyProtection="1"/>
    <xf numFmtId="0" fontId="1" fillId="10" borderId="39" xfId="0" applyFont="1" applyFill="1" applyBorder="1" applyProtection="1"/>
    <xf numFmtId="165" fontId="0" fillId="10" borderId="40" xfId="0" applyNumberFormat="1" applyFill="1" applyBorder="1" applyProtection="1"/>
    <xf numFmtId="0" fontId="3" fillId="12" borderId="0" xfId="0" applyFont="1" applyFill="1" applyBorder="1" applyProtection="1"/>
    <xf numFmtId="0" fontId="8" fillId="12" borderId="0" xfId="0" applyFont="1" applyFill="1" applyBorder="1" applyProtection="1"/>
    <xf numFmtId="0" fontId="2" fillId="10" borderId="5" xfId="0" applyFont="1" applyFill="1" applyBorder="1" applyAlignment="1" applyProtection="1">
      <alignment horizontal="center" vertical="center" wrapText="1"/>
      <protection locked="0"/>
    </xf>
    <xf numFmtId="10" fontId="2" fillId="10" borderId="1" xfId="0" applyNumberFormat="1" applyFont="1" applyFill="1" applyBorder="1" applyAlignment="1" applyProtection="1">
      <alignment horizontal="center" wrapText="1"/>
      <protection locked="0"/>
    </xf>
    <xf numFmtId="0" fontId="25" fillId="10" borderId="0" xfId="1" applyFill="1" applyAlignment="1" applyProtection="1">
      <alignment horizontal="center"/>
      <protection locked="0"/>
    </xf>
    <xf numFmtId="0" fontId="0" fillId="6" borderId="0" xfId="0" applyFill="1" applyProtection="1"/>
    <xf numFmtId="0" fontId="2" fillId="10" borderId="1" xfId="0" applyFont="1" applyFill="1" applyBorder="1" applyProtection="1"/>
    <xf numFmtId="0" fontId="2" fillId="10" borderId="1" xfId="0" applyFont="1" applyFill="1" applyBorder="1" applyAlignment="1" applyProtection="1">
      <alignment horizontal="center"/>
    </xf>
    <xf numFmtId="0" fontId="3" fillId="10" borderId="1" xfId="0" applyFont="1" applyFill="1" applyBorder="1" applyAlignment="1" applyProtection="1">
      <alignment horizontal="left" vertical="center"/>
    </xf>
    <xf numFmtId="2" fontId="13" fillId="10" borderId="1" xfId="0" applyNumberFormat="1" applyFont="1" applyFill="1" applyBorder="1" applyAlignment="1" applyProtection="1">
      <alignment horizontal="right" vertical="center"/>
    </xf>
    <xf numFmtId="2" fontId="32" fillId="10" borderId="1" xfId="0" applyNumberFormat="1" applyFont="1" applyFill="1" applyBorder="1" applyAlignment="1" applyProtection="1">
      <alignment horizontal="right" vertical="center"/>
    </xf>
    <xf numFmtId="2" fontId="28" fillId="10" borderId="1" xfId="0" applyNumberFormat="1" applyFont="1" applyFill="1" applyBorder="1" applyProtection="1"/>
    <xf numFmtId="0" fontId="36" fillId="11" borderId="0" xfId="1" applyFont="1" applyFill="1" applyAlignment="1" applyProtection="1">
      <alignment horizontal="center"/>
      <protection locked="0"/>
    </xf>
    <xf numFmtId="49" fontId="3" fillId="10" borderId="1" xfId="0" applyNumberFormat="1" applyFont="1" applyFill="1" applyBorder="1" applyAlignment="1" applyProtection="1">
      <alignment vertical="center"/>
      <protection locked="0"/>
    </xf>
    <xf numFmtId="2" fontId="8" fillId="10" borderId="1" xfId="0" applyNumberFormat="1" applyFont="1" applyFill="1" applyBorder="1" applyAlignment="1" applyProtection="1">
      <alignment horizontal="right" vertical="center"/>
      <protection locked="0"/>
    </xf>
    <xf numFmtId="2" fontId="0" fillId="10" borderId="1" xfId="0" applyNumberFormat="1" applyFont="1" applyFill="1" applyBorder="1" applyAlignment="1" applyProtection="1">
      <alignment horizontal="right" vertical="center"/>
      <protection locked="0"/>
    </xf>
    <xf numFmtId="49" fontId="3" fillId="10" borderId="1" xfId="0" applyNumberFormat="1" applyFont="1" applyFill="1" applyBorder="1" applyAlignment="1" applyProtection="1">
      <alignment horizontal="left" vertical="center"/>
      <protection locked="0"/>
    </xf>
    <xf numFmtId="0" fontId="3" fillId="10" borderId="1" xfId="0" applyFont="1" applyFill="1" applyBorder="1" applyAlignment="1" applyProtection="1">
      <alignment horizontal="left" vertical="center"/>
      <protection locked="0"/>
    </xf>
    <xf numFmtId="49" fontId="0" fillId="10" borderId="25" xfId="0" applyNumberFormat="1" applyFill="1" applyBorder="1" applyAlignment="1" applyProtection="1">
      <alignment horizontal="left" vertical="center"/>
      <protection locked="0"/>
    </xf>
    <xf numFmtId="49" fontId="0" fillId="10" borderId="1" xfId="0" applyNumberFormat="1" applyFill="1" applyBorder="1" applyAlignment="1" applyProtection="1">
      <alignment horizontal="left" vertical="center"/>
      <protection locked="0"/>
    </xf>
    <xf numFmtId="0" fontId="0" fillId="10" borderId="1" xfId="0" applyFill="1" applyBorder="1" applyProtection="1">
      <protection locked="0"/>
    </xf>
    <xf numFmtId="0" fontId="0" fillId="10" borderId="1" xfId="0" applyFill="1" applyBorder="1" applyAlignment="1" applyProtection="1">
      <alignment horizontal="center"/>
      <protection locked="0"/>
    </xf>
    <xf numFmtId="164" fontId="24" fillId="10" borderId="1" xfId="2" applyFont="1" applyFill="1" applyBorder="1" applyProtection="1">
      <protection locked="0"/>
    </xf>
    <xf numFmtId="0" fontId="37" fillId="11" borderId="0" xfId="1" applyFont="1" applyFill="1" applyAlignment="1" applyProtection="1">
      <alignment horizontal="center"/>
      <protection locked="0"/>
    </xf>
    <xf numFmtId="0" fontId="18" fillId="10" borderId="1" xfId="0" applyFont="1" applyFill="1" applyBorder="1" applyProtection="1">
      <protection locked="0"/>
    </xf>
    <xf numFmtId="49" fontId="0" fillId="10" borderId="1" xfId="0" applyNumberFormat="1" applyFill="1" applyBorder="1" applyProtection="1">
      <protection locked="0"/>
    </xf>
    <xf numFmtId="164" fontId="0" fillId="10" borderId="1" xfId="2" applyFont="1" applyFill="1" applyBorder="1" applyProtection="1">
      <protection locked="0"/>
    </xf>
    <xf numFmtId="0" fontId="3" fillId="10" borderId="1" xfId="0" applyFont="1" applyFill="1" applyBorder="1" applyProtection="1">
      <protection locked="0"/>
    </xf>
    <xf numFmtId="0" fontId="8" fillId="10" borderId="1" xfId="0" applyFont="1" applyFill="1" applyBorder="1" applyProtection="1">
      <protection locked="0"/>
    </xf>
    <xf numFmtId="0" fontId="1" fillId="10" borderId="1" xfId="0" applyFont="1" applyFill="1" applyBorder="1" applyProtection="1">
      <protection locked="0"/>
    </xf>
    <xf numFmtId="0" fontId="0" fillId="10" borderId="0" xfId="0" applyFill="1" applyAlignment="1">
      <alignment horizontal="left" vertical="center" wrapText="1"/>
    </xf>
    <xf numFmtId="0" fontId="40" fillId="10" borderId="0" xfId="0" applyFont="1" applyFill="1" applyAlignment="1">
      <alignment horizontal="center"/>
    </xf>
    <xf numFmtId="0" fontId="41" fillId="10" borderId="0" xfId="0" applyFont="1" applyFill="1" applyAlignment="1">
      <alignment horizontal="center"/>
    </xf>
    <xf numFmtId="0" fontId="25" fillId="10" borderId="0" xfId="1" applyFill="1" applyProtection="1">
      <protection locked="0"/>
    </xf>
    <xf numFmtId="0" fontId="25" fillId="10" borderId="0" xfId="1" applyFill="1" applyAlignment="1" applyProtection="1">
      <alignment horizontal="left"/>
      <protection locked="0"/>
    </xf>
    <xf numFmtId="0" fontId="0" fillId="10" borderId="20" xfId="0" applyNumberFormat="1" applyFont="1" applyFill="1" applyBorder="1" applyAlignment="1" applyProtection="1">
      <alignment horizontal="center"/>
      <protection locked="0"/>
    </xf>
    <xf numFmtId="0" fontId="0" fillId="10" borderId="5" xfId="0" applyNumberFormat="1" applyFont="1" applyFill="1" applyBorder="1" applyAlignment="1" applyProtection="1">
      <alignment horizontal="center"/>
      <protection locked="0"/>
    </xf>
    <xf numFmtId="0" fontId="0" fillId="10" borderId="27" xfId="0" applyNumberFormat="1" applyFont="1" applyFill="1" applyBorder="1" applyAlignment="1" applyProtection="1">
      <alignment horizontal="center"/>
      <protection locked="0"/>
    </xf>
    <xf numFmtId="49" fontId="0" fillId="10" borderId="20" xfId="0" applyNumberFormat="1" applyFont="1" applyFill="1" applyBorder="1" applyAlignment="1" applyProtection="1">
      <alignment horizontal="center"/>
      <protection locked="0"/>
    </xf>
    <xf numFmtId="49" fontId="0" fillId="10" borderId="5" xfId="0" applyNumberFormat="1" applyFont="1" applyFill="1" applyBorder="1" applyAlignment="1" applyProtection="1">
      <alignment horizontal="center"/>
      <protection locked="0"/>
    </xf>
    <xf numFmtId="49" fontId="0" fillId="10" borderId="27" xfId="0" applyNumberFormat="1" applyFont="1" applyFill="1" applyBorder="1" applyAlignment="1" applyProtection="1">
      <alignment horizontal="center"/>
      <protection locked="0"/>
    </xf>
    <xf numFmtId="0" fontId="22" fillId="10" borderId="33" xfId="0" applyFont="1" applyFill="1" applyBorder="1" applyAlignment="1" applyProtection="1">
      <alignment horizontal="center"/>
    </xf>
    <xf numFmtId="0" fontId="22" fillId="10" borderId="34" xfId="0" applyFont="1" applyFill="1" applyBorder="1" applyAlignment="1" applyProtection="1">
      <alignment horizontal="center"/>
    </xf>
    <xf numFmtId="0" fontId="22" fillId="10" borderId="35" xfId="0" applyFont="1" applyFill="1" applyBorder="1" applyAlignment="1" applyProtection="1">
      <alignment horizontal="center"/>
    </xf>
    <xf numFmtId="0" fontId="22" fillId="10" borderId="36" xfId="0" applyFont="1" applyFill="1" applyBorder="1" applyAlignment="1" applyProtection="1">
      <alignment horizontal="center"/>
    </xf>
    <xf numFmtId="0" fontId="22" fillId="10" borderId="0" xfId="0" applyFont="1" applyFill="1" applyBorder="1" applyAlignment="1" applyProtection="1">
      <alignment horizontal="center"/>
    </xf>
    <xf numFmtId="0" fontId="22" fillId="10" borderId="37" xfId="0" applyFont="1" applyFill="1" applyBorder="1" applyAlignment="1" applyProtection="1">
      <alignment horizontal="center"/>
    </xf>
    <xf numFmtId="0" fontId="39" fillId="10" borderId="0" xfId="0" applyFont="1" applyFill="1" applyAlignment="1" applyProtection="1">
      <alignment horizontal="center"/>
    </xf>
    <xf numFmtId="0" fontId="2" fillId="12" borderId="38" xfId="0" applyFont="1" applyFill="1" applyBorder="1" applyAlignment="1" applyProtection="1">
      <alignment horizontal="center"/>
    </xf>
    <xf numFmtId="0" fontId="2" fillId="12" borderId="5" xfId="0" applyFont="1" applyFill="1" applyBorder="1" applyAlignment="1" applyProtection="1">
      <alignment horizontal="center"/>
    </xf>
    <xf numFmtId="0" fontId="2" fillId="12" borderId="27" xfId="0" applyFont="1" applyFill="1" applyBorder="1" applyAlignment="1" applyProtection="1">
      <alignment horizontal="center"/>
    </xf>
    <xf numFmtId="165" fontId="0" fillId="10" borderId="38" xfId="0" applyNumberFormat="1" applyFill="1" applyBorder="1" applyAlignment="1" applyProtection="1">
      <alignment horizontal="center"/>
    </xf>
    <xf numFmtId="165" fontId="0" fillId="10" borderId="5" xfId="0" applyNumberFormat="1" applyFill="1" applyBorder="1" applyAlignment="1" applyProtection="1">
      <alignment horizontal="center"/>
    </xf>
    <xf numFmtId="165" fontId="0" fillId="10" borderId="27" xfId="0" applyNumberFormat="1" applyFill="1" applyBorder="1" applyAlignment="1" applyProtection="1">
      <alignment horizontal="center"/>
    </xf>
    <xf numFmtId="0" fontId="2" fillId="10" borderId="3" xfId="0" applyFont="1" applyFill="1" applyBorder="1" applyAlignment="1" applyProtection="1">
      <alignment horizontal="center"/>
    </xf>
    <xf numFmtId="0" fontId="2" fillId="10" borderId="8" xfId="0" applyFont="1" applyFill="1" applyBorder="1" applyAlignment="1" applyProtection="1">
      <alignment horizontal="center"/>
    </xf>
    <xf numFmtId="0" fontId="32" fillId="10" borderId="20" xfId="0" applyFont="1" applyFill="1" applyBorder="1" applyAlignment="1" applyProtection="1">
      <alignment horizontal="center"/>
      <protection locked="0"/>
    </xf>
    <xf numFmtId="0" fontId="32" fillId="10" borderId="5" xfId="0" applyFont="1" applyFill="1" applyBorder="1" applyAlignment="1" applyProtection="1">
      <alignment horizontal="center"/>
      <protection locked="0"/>
    </xf>
    <xf numFmtId="0" fontId="32" fillId="10" borderId="27" xfId="0" applyFont="1" applyFill="1" applyBorder="1" applyAlignment="1" applyProtection="1">
      <alignment horizontal="center"/>
      <protection locked="0"/>
    </xf>
    <xf numFmtId="0" fontId="22" fillId="10" borderId="1" xfId="0" applyFont="1" applyFill="1" applyBorder="1" applyAlignment="1" applyProtection="1">
      <alignment horizontal="right" vertical="center"/>
    </xf>
    <xf numFmtId="0" fontId="33" fillId="10" borderId="21" xfId="0" applyFont="1" applyFill="1" applyBorder="1" applyAlignment="1" applyProtection="1">
      <alignment horizontal="center"/>
    </xf>
    <xf numFmtId="0" fontId="39" fillId="10" borderId="0" xfId="0" applyFont="1" applyFill="1" applyAlignment="1">
      <alignment horizontal="center"/>
    </xf>
    <xf numFmtId="49" fontId="0" fillId="10" borderId="20" xfId="0" applyNumberFormat="1" applyFill="1" applyBorder="1" applyAlignment="1" applyProtection="1">
      <alignment horizontal="left" vertical="center"/>
      <protection locked="0"/>
    </xf>
    <xf numFmtId="49" fontId="0" fillId="10" borderId="5" xfId="0" applyNumberFormat="1" applyFill="1" applyBorder="1" applyAlignment="1" applyProtection="1">
      <alignment horizontal="left" vertical="center"/>
      <protection locked="0"/>
    </xf>
    <xf numFmtId="49" fontId="0" fillId="10" borderId="27" xfId="0" applyNumberFormat="1" applyFill="1" applyBorder="1" applyAlignment="1" applyProtection="1">
      <alignment horizontal="left" vertical="center"/>
      <protection locked="0"/>
    </xf>
    <xf numFmtId="0" fontId="29" fillId="10" borderId="22" xfId="0" applyFont="1" applyFill="1" applyBorder="1" applyAlignment="1">
      <alignment horizontal="center" vertical="center"/>
    </xf>
    <xf numFmtId="0" fontId="29" fillId="10" borderId="23" xfId="0" applyFont="1" applyFill="1" applyBorder="1" applyAlignment="1">
      <alignment horizontal="center" vertical="center"/>
    </xf>
    <xf numFmtId="0" fontId="29" fillId="10" borderId="24" xfId="0" applyFont="1" applyFill="1" applyBorder="1" applyAlignment="1">
      <alignment horizontal="center" vertical="center"/>
    </xf>
    <xf numFmtId="0" fontId="0" fillId="10" borderId="28" xfId="0" applyFill="1" applyBorder="1" applyAlignment="1">
      <alignment horizontal="left" vertical="top" wrapText="1"/>
    </xf>
    <xf numFmtId="0" fontId="0" fillId="10" borderId="2" xfId="0" applyFill="1" applyBorder="1" applyAlignment="1">
      <alignment horizontal="left" vertical="top" wrapText="1"/>
    </xf>
    <xf numFmtId="0" fontId="0" fillId="10" borderId="29" xfId="0" applyFill="1" applyBorder="1" applyAlignment="1">
      <alignment horizontal="left" vertical="top" wrapText="1"/>
    </xf>
    <xf numFmtId="0" fontId="0" fillId="10" borderId="30" xfId="0" applyFill="1" applyBorder="1" applyAlignment="1">
      <alignment horizontal="left" vertical="top" wrapText="1"/>
    </xf>
    <xf numFmtId="0" fontId="0" fillId="10" borderId="31" xfId="0" applyFill="1" applyBorder="1" applyAlignment="1">
      <alignment horizontal="left" vertical="top" wrapText="1"/>
    </xf>
    <xf numFmtId="0" fontId="0" fillId="10" borderId="32" xfId="0" applyFill="1" applyBorder="1" applyAlignment="1">
      <alignment horizontal="left" vertical="top" wrapText="1"/>
    </xf>
    <xf numFmtId="49" fontId="28" fillId="10" borderId="1" xfId="0" applyNumberFormat="1" applyFont="1" applyFill="1" applyBorder="1" applyAlignment="1">
      <alignment horizontal="center" vertical="center"/>
    </xf>
    <xf numFmtId="49" fontId="28" fillId="10" borderId="26" xfId="0" applyNumberFormat="1" applyFont="1" applyFill="1" applyBorder="1" applyAlignment="1">
      <alignment horizontal="center" vertical="center"/>
    </xf>
    <xf numFmtId="0" fontId="34" fillId="7" borderId="2" xfId="0" applyFont="1" applyFill="1" applyBorder="1" applyAlignment="1">
      <alignment horizontal="left" vertical="center"/>
    </xf>
    <xf numFmtId="0" fontId="28" fillId="7" borderId="20" xfId="0" applyFont="1" applyFill="1" applyBorder="1" applyAlignment="1">
      <alignment horizontal="right"/>
    </xf>
    <xf numFmtId="0" fontId="28" fillId="7" borderId="5" xfId="0" applyFont="1" applyFill="1" applyBorder="1" applyAlignment="1">
      <alignment horizontal="right"/>
    </xf>
    <xf numFmtId="0" fontId="28" fillId="7" borderId="6" xfId="0" applyFont="1" applyFill="1" applyBorder="1" applyAlignment="1">
      <alignment horizontal="right"/>
    </xf>
    <xf numFmtId="0" fontId="29" fillId="7" borderId="0" xfId="0" applyFont="1" applyFill="1" applyAlignment="1">
      <alignment horizontal="center"/>
    </xf>
    <xf numFmtId="0" fontId="29" fillId="7" borderId="21" xfId="0" applyFont="1" applyFill="1" applyBorder="1" applyAlignment="1">
      <alignment horizontal="center"/>
    </xf>
    <xf numFmtId="0" fontId="29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/>
    </xf>
    <xf numFmtId="0" fontId="2" fillId="9" borderId="0" xfId="0" applyFont="1" applyFill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0" fontId="2" fillId="10" borderId="26" xfId="0" applyNumberFormat="1" applyFont="1" applyFill="1" applyBorder="1" applyAlignment="1" applyProtection="1">
      <alignment horizontal="center" vertical="center" wrapText="1"/>
    </xf>
  </cellXfs>
  <cellStyles count="4">
    <cellStyle name="Hipervínculo" xfId="1" builtinId="8"/>
    <cellStyle name="Millares" xfId="2" builtinId="3"/>
    <cellStyle name="Normal" xfId="0" builtinId="0"/>
    <cellStyle name="Normal 3" xfId="3" xr:uid="{00000000-0005-0000-0000-00000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1051560</xdr:colOff>
      <xdr:row>3</xdr:row>
      <xdr:rowOff>15240</xdr:rowOff>
    </xdr:from>
    <xdr:to>
      <xdr:col>5</xdr:col>
      <xdr:colOff>563880</xdr:colOff>
      <xdr:row>8</xdr:row>
      <xdr:rowOff>100965</xdr:rowOff>
    </xdr:to>
    <xdr:pic>
      <xdr:nvPicPr>
        <xdr:cNvPr id="3" name="Imagen 2" descr="logo UNE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563880"/>
          <a:ext cx="93726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541020</xdr:colOff>
          <xdr:row>3</xdr:row>
          <xdr:rowOff>45720</xdr:rowOff>
        </xdr:from>
        <xdr:to>
          <xdr:col>4</xdr:col>
          <xdr:colOff>457200</xdr:colOff>
          <xdr:row>8</xdr:row>
          <xdr:rowOff>45720</xdr:rowOff>
        </xdr:to>
        <xdr:sp macro="" textlink="">
          <xdr:nvSpPr>
            <xdr:cNvPr id="89089" name="Object 1" hidden="1">
              <a:extLst>
                <a:ext uri="{63B3BB69-23CF-44E3-9099-C40C66FF867C}">
                  <a14:compatExt spid="_x0000_s89089"/>
                </a:ext>
                <a:ext uri="{FF2B5EF4-FFF2-40B4-BE49-F238E27FC236}">
                  <a16:creationId xmlns:a16="http://schemas.microsoft.com/office/drawing/2014/main" id="{00000000-0008-0000-0000-000001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121920</xdr:colOff>
      <xdr:row>8</xdr:row>
      <xdr:rowOff>30480</xdr:rowOff>
    </xdr:from>
    <xdr:to>
      <xdr:col>4</xdr:col>
      <xdr:colOff>1051560</xdr:colOff>
      <xdr:row>29</xdr:row>
      <xdr:rowOff>53340</xdr:rowOff>
    </xdr:to>
    <xdr:sp macro="" textlink="">
      <xdr:nvSpPr>
        <xdr:cNvPr id="2" name="Cerrar llav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315200" y="1699260"/>
          <a:ext cx="929640" cy="3870960"/>
        </a:xfrm>
        <a:prstGeom prst="rightBrac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144780</xdr:colOff>
      <xdr:row>16</xdr:row>
      <xdr:rowOff>106680</xdr:rowOff>
    </xdr:from>
    <xdr:to>
      <xdr:col>7</xdr:col>
      <xdr:colOff>525780</xdr:colOff>
      <xdr:row>20</xdr:row>
      <xdr:rowOff>121920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35340" y="3238500"/>
          <a:ext cx="2369820" cy="74676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Está</a:t>
          </a:r>
          <a:r>
            <a:rPr lang="en-US" sz="1100" baseline="0"/>
            <a:t> área no debe ser manipulada, ya que contiene fórmulas de las otras hojas.</a:t>
          </a:r>
          <a:endParaRPr lang="en-US" sz="1100"/>
        </a:p>
      </xdr:txBody>
    </xdr:sp>
    <xdr:clientData/>
  </xdr:twoCellAnchor>
  <xdr:twoCellAnchor>
    <xdr:from>
      <xdr:col>4</xdr:col>
      <xdr:colOff>678180</xdr:colOff>
      <xdr:row>3</xdr:row>
      <xdr:rowOff>175260</xdr:rowOff>
    </xdr:from>
    <xdr:to>
      <xdr:col>6</xdr:col>
      <xdr:colOff>228600</xdr:colOff>
      <xdr:row>7</xdr:row>
      <xdr:rowOff>76200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871460" y="754380"/>
          <a:ext cx="1844040" cy="6477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Indicar nombre del proyecto y coordinador en el espacio destinado</a:t>
          </a:r>
          <a:endParaRPr lang="en-US">
            <a:effectLst/>
          </a:endParaRPr>
        </a:p>
        <a:p>
          <a:pPr algn="l"/>
          <a:endParaRPr lang="en-US" sz="1100"/>
        </a:p>
      </xdr:txBody>
    </xdr:sp>
    <xdr:clientData/>
  </xdr:twoCellAnchor>
  <xdr:twoCellAnchor>
    <xdr:from>
      <xdr:col>4</xdr:col>
      <xdr:colOff>137160</xdr:colOff>
      <xdr:row>3</xdr:row>
      <xdr:rowOff>7620</xdr:rowOff>
    </xdr:from>
    <xdr:to>
      <xdr:col>4</xdr:col>
      <xdr:colOff>525780</xdr:colOff>
      <xdr:row>7</xdr:row>
      <xdr:rowOff>251460</xdr:rowOff>
    </xdr:to>
    <xdr:sp macro="" textlink="">
      <xdr:nvSpPr>
        <xdr:cNvPr id="8" name="Cerrar llav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30440" y="586740"/>
          <a:ext cx="388620" cy="990600"/>
        </a:xfrm>
        <a:prstGeom prst="rightBrac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411480</xdr:colOff>
      <xdr:row>0</xdr:row>
      <xdr:rowOff>91440</xdr:rowOff>
    </xdr:from>
    <xdr:to>
      <xdr:col>1</xdr:col>
      <xdr:colOff>449580</xdr:colOff>
      <xdr:row>5</xdr:row>
      <xdr:rowOff>60960</xdr:rowOff>
    </xdr:to>
    <xdr:pic>
      <xdr:nvPicPr>
        <xdr:cNvPr id="88542" name="Picture 1" descr="fudapredi2">
          <a:extLst>
            <a:ext uri="{FF2B5EF4-FFF2-40B4-BE49-F238E27FC236}">
              <a16:creationId xmlns:a16="http://schemas.microsoft.com/office/drawing/2014/main" id="{00000000-0008-0000-0800-0000DE59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91440"/>
          <a:ext cx="99822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617220</xdr:colOff>
      <xdr:row>109</xdr:row>
      <xdr:rowOff>45720</xdr:rowOff>
    </xdr:from>
    <xdr:to>
      <xdr:col>1</xdr:col>
      <xdr:colOff>1272540</xdr:colOff>
      <xdr:row>113</xdr:row>
      <xdr:rowOff>121920</xdr:rowOff>
    </xdr:to>
    <xdr:sp macro="" textlink="">
      <xdr:nvSpPr>
        <xdr:cNvPr id="88543" name="AutoShape 2">
          <a:extLst>
            <a:ext uri="{FF2B5EF4-FFF2-40B4-BE49-F238E27FC236}">
              <a16:creationId xmlns:a16="http://schemas.microsoft.com/office/drawing/2014/main" id="{00000000-0008-0000-0800-0000DF590100}"/>
            </a:ext>
          </a:extLst>
        </xdr:cNvPr>
        <xdr:cNvSpPr>
          <a:spLocks noChangeArrowheads="1"/>
        </xdr:cNvSpPr>
      </xdr:nvSpPr>
      <xdr:spPr bwMode="auto">
        <a:xfrm>
          <a:off x="617220" y="20010120"/>
          <a:ext cx="1615440" cy="80772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1790700</xdr:colOff>
      <xdr:row>109</xdr:row>
      <xdr:rowOff>38100</xdr:rowOff>
    </xdr:from>
    <xdr:to>
      <xdr:col>1</xdr:col>
      <xdr:colOff>3291840</xdr:colOff>
      <xdr:row>113</xdr:row>
      <xdr:rowOff>106680</xdr:rowOff>
    </xdr:to>
    <xdr:sp macro="" textlink="">
      <xdr:nvSpPr>
        <xdr:cNvPr id="88544" name="AutoShape 2">
          <a:extLst>
            <a:ext uri="{FF2B5EF4-FFF2-40B4-BE49-F238E27FC236}">
              <a16:creationId xmlns:a16="http://schemas.microsoft.com/office/drawing/2014/main" id="{00000000-0008-0000-0800-0000E0590100}"/>
            </a:ext>
          </a:extLst>
        </xdr:cNvPr>
        <xdr:cNvSpPr>
          <a:spLocks noChangeArrowheads="1"/>
        </xdr:cNvSpPr>
      </xdr:nvSpPr>
      <xdr:spPr bwMode="auto">
        <a:xfrm>
          <a:off x="2750820" y="20002500"/>
          <a:ext cx="1501140" cy="80010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304800</xdr:colOff>
      <xdr:row>109</xdr:row>
      <xdr:rowOff>45720</xdr:rowOff>
    </xdr:from>
    <xdr:to>
      <xdr:col>3</xdr:col>
      <xdr:colOff>350520</xdr:colOff>
      <xdr:row>113</xdr:row>
      <xdr:rowOff>99060</xdr:rowOff>
    </xdr:to>
    <xdr:sp macro="" textlink="">
      <xdr:nvSpPr>
        <xdr:cNvPr id="88545" name="AutoShape 3">
          <a:extLst>
            <a:ext uri="{FF2B5EF4-FFF2-40B4-BE49-F238E27FC236}">
              <a16:creationId xmlns:a16="http://schemas.microsoft.com/office/drawing/2014/main" id="{00000000-0008-0000-0800-0000E1590100}"/>
            </a:ext>
          </a:extLst>
        </xdr:cNvPr>
        <xdr:cNvSpPr>
          <a:spLocks noChangeArrowheads="1"/>
        </xdr:cNvSpPr>
      </xdr:nvSpPr>
      <xdr:spPr bwMode="auto">
        <a:xfrm>
          <a:off x="4960620" y="20010120"/>
          <a:ext cx="1211580" cy="78486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w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1C390-CF02-4983-9C1F-9FD1B859E18E}">
  <dimension ref="C10:G26"/>
  <sheetViews>
    <sheetView tabSelected="1" topLeftCell="A3" zoomScaleNormal="100" workbookViewId="0">
      <selection activeCell="A6" sqref="A6"/>
    </sheetView>
  </sheetViews>
  <sheetFormatPr baseColWidth="10" defaultRowHeight="14.4" x14ac:dyDescent="0.3"/>
  <cols>
    <col min="1" max="2" width="11.5546875" style="158"/>
    <col min="3" max="7" width="20.77734375" style="158" customWidth="1"/>
    <col min="8" max="16384" width="11.5546875" style="158"/>
  </cols>
  <sheetData>
    <row r="10" spans="3:7" ht="21" x14ac:dyDescent="0.4">
      <c r="C10" s="220" t="s">
        <v>308</v>
      </c>
      <c r="D10" s="220"/>
      <c r="E10" s="220"/>
      <c r="F10" s="220"/>
      <c r="G10" s="220"/>
    </row>
    <row r="11" spans="3:7" ht="25.8" x14ac:dyDescent="0.5">
      <c r="C11" s="221" t="s">
        <v>303</v>
      </c>
      <c r="D11" s="221"/>
      <c r="E11" s="221"/>
      <c r="F11" s="221"/>
      <c r="G11" s="221"/>
    </row>
    <row r="12" spans="3:7" x14ac:dyDescent="0.3">
      <c r="C12" s="119"/>
      <c r="D12" s="119"/>
      <c r="E12" s="119"/>
      <c r="F12" s="119"/>
      <c r="G12" s="119"/>
    </row>
    <row r="13" spans="3:7" x14ac:dyDescent="0.3">
      <c r="C13" s="222" t="s">
        <v>298</v>
      </c>
      <c r="D13" s="222"/>
      <c r="E13" s="222"/>
      <c r="F13" s="222"/>
      <c r="G13" s="222"/>
    </row>
    <row r="14" spans="3:7" x14ac:dyDescent="0.3">
      <c r="C14" s="223" t="s">
        <v>299</v>
      </c>
      <c r="D14" s="223"/>
      <c r="E14" s="223"/>
      <c r="F14" s="223"/>
      <c r="G14" s="223"/>
    </row>
    <row r="15" spans="3:7" x14ac:dyDescent="0.3">
      <c r="C15" s="223" t="s">
        <v>512</v>
      </c>
      <c r="D15" s="223"/>
      <c r="E15" s="223"/>
      <c r="F15" s="223"/>
      <c r="G15" s="223"/>
    </row>
    <row r="16" spans="3:7" x14ac:dyDescent="0.3">
      <c r="C16" s="223" t="s">
        <v>300</v>
      </c>
      <c r="D16" s="223"/>
      <c r="E16" s="223"/>
      <c r="F16" s="223"/>
      <c r="G16" s="223"/>
    </row>
    <row r="17" spans="3:7" x14ac:dyDescent="0.3">
      <c r="C17" s="222" t="s">
        <v>301</v>
      </c>
      <c r="D17" s="222"/>
      <c r="E17" s="222"/>
      <c r="F17" s="222"/>
      <c r="G17" s="222"/>
    </row>
    <row r="18" spans="3:7" hidden="1" x14ac:dyDescent="0.3">
      <c r="C18" s="223" t="s">
        <v>509</v>
      </c>
      <c r="D18" s="223"/>
      <c r="E18" s="223"/>
      <c r="F18" s="223"/>
      <c r="G18" s="223"/>
    </row>
    <row r="19" spans="3:7" x14ac:dyDescent="0.3">
      <c r="C19" s="119"/>
      <c r="D19" s="119"/>
      <c r="E19" s="119"/>
      <c r="F19" s="119"/>
      <c r="G19" s="119"/>
    </row>
    <row r="20" spans="3:7" ht="15.6" x14ac:dyDescent="0.3">
      <c r="C20" s="157" t="s">
        <v>307</v>
      </c>
      <c r="D20" s="119"/>
      <c r="E20" s="119"/>
      <c r="F20" s="119"/>
      <c r="G20" s="119"/>
    </row>
    <row r="21" spans="3:7" x14ac:dyDescent="0.3">
      <c r="C21" s="219" t="s">
        <v>527</v>
      </c>
      <c r="D21" s="219"/>
      <c r="E21" s="219"/>
      <c r="F21" s="219"/>
      <c r="G21" s="219"/>
    </row>
    <row r="22" spans="3:7" x14ac:dyDescent="0.3">
      <c r="C22" s="219"/>
      <c r="D22" s="219"/>
      <c r="E22" s="219"/>
      <c r="F22" s="219"/>
      <c r="G22" s="219"/>
    </row>
    <row r="23" spans="3:7" x14ac:dyDescent="0.3">
      <c r="C23" s="219" t="s">
        <v>524</v>
      </c>
      <c r="D23" s="219"/>
      <c r="E23" s="219"/>
      <c r="F23" s="219"/>
      <c r="G23" s="219"/>
    </row>
    <row r="24" spans="3:7" ht="28.8" customHeight="1" x14ac:dyDescent="0.3">
      <c r="C24" s="219"/>
      <c r="D24" s="219"/>
      <c r="E24" s="219"/>
      <c r="F24" s="219"/>
      <c r="G24" s="219"/>
    </row>
    <row r="25" spans="3:7" ht="27" customHeight="1" x14ac:dyDescent="0.3">
      <c r="C25" s="219" t="s">
        <v>525</v>
      </c>
      <c r="D25" s="219"/>
      <c r="E25" s="219"/>
      <c r="F25" s="219"/>
      <c r="G25" s="219"/>
    </row>
    <row r="26" spans="3:7" ht="18.600000000000001" customHeight="1" x14ac:dyDescent="0.3">
      <c r="C26" s="219" t="s">
        <v>526</v>
      </c>
      <c r="D26" s="219"/>
      <c r="E26" s="219"/>
      <c r="F26" s="219"/>
      <c r="G26" s="219"/>
    </row>
  </sheetData>
  <sheetProtection algorithmName="SHA-512" hashValue="x3U77vXbu75+gkAolqqJkocMvPdXhyf5hOhorvhsQZm3WRmNVfbzE/ySdTz8km3R6PPT3jdMQ0JZnzVlnzOhHQ==" saltValue="s9VHROLppHL/rvy/D+y+/Q==" spinCount="100000" sheet="1" objects="1" scenarios="1"/>
  <mergeCells count="12">
    <mergeCell ref="C26:G26"/>
    <mergeCell ref="C25:G25"/>
    <mergeCell ref="C10:G10"/>
    <mergeCell ref="C11:G11"/>
    <mergeCell ref="C21:G22"/>
    <mergeCell ref="C23:G24"/>
    <mergeCell ref="C13:G13"/>
    <mergeCell ref="C14:G14"/>
    <mergeCell ref="C16:G16"/>
    <mergeCell ref="C17:G17"/>
    <mergeCell ref="C18:G18"/>
    <mergeCell ref="C15:G15"/>
  </mergeCells>
  <hyperlinks>
    <hyperlink ref="C14" location="'Detalle de Ingresos'!A1" display="Confección presupuesto de ingresos" xr:uid="{F9634DDB-242D-43E1-8C0B-3C14263562F5}"/>
    <hyperlink ref="C16" location="Remuneraciones!A1" display="Confección presupuesto de remuneraciones" xr:uid="{9C52A68B-F0E9-465C-9F55-4B509AA6D1CF}"/>
    <hyperlink ref="C18:G18" location="'Escala Salarial'!A1" display="Escala Salarial" xr:uid="{E9C707F4-489B-4D15-867E-1854CA539400}"/>
    <hyperlink ref="C13:G13" location="'Resumen Presupuesto'!A1" display="Resumen presupuestario" xr:uid="{AC647718-5C98-4943-9487-196A834A16E4}"/>
    <hyperlink ref="C17:G17" location="'Alquiler, Servicios y Bienes'!A1" display="Confección de presupuesto de alquileres, servicios y bienes duraderos" xr:uid="{B245CDE1-424F-4415-9DC0-7629E9E16F1A}"/>
    <hyperlink ref="C15:G15" location="'Beneficio cualitativo'!A1" display="Beneficio cualitativo" xr:uid="{8DB6DE28-30A7-467F-AD59-62E03310716F}"/>
  </hyperlink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Imaging.Document" shapeId="89089" r:id="rId3">
          <objectPr defaultSize="0" autoPict="0" r:id="rId4">
            <anchor moveWithCells="1" sizeWithCells="1">
              <from>
                <xdr:col>3</xdr:col>
                <xdr:colOff>541020</xdr:colOff>
                <xdr:row>3</xdr:row>
                <xdr:rowOff>45720</xdr:rowOff>
              </from>
              <to>
                <xdr:col>4</xdr:col>
                <xdr:colOff>457200</xdr:colOff>
                <xdr:row>8</xdr:row>
                <xdr:rowOff>45720</xdr:rowOff>
              </to>
            </anchor>
          </objectPr>
        </oleObject>
      </mc:Choice>
      <mc:Fallback>
        <oleObject progId="Imaging.Document" shapeId="89089" r:id="rId3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16"/>
  <sheetViews>
    <sheetView showGridLines="0" topLeftCell="A2" workbookViewId="0">
      <selection activeCell="B6" sqref="B6"/>
    </sheetView>
  </sheetViews>
  <sheetFormatPr baseColWidth="10" defaultRowHeight="14.4" x14ac:dyDescent="0.3"/>
  <cols>
    <col min="1" max="1" width="0.88671875" customWidth="1"/>
    <col min="2" max="2" width="50.109375" customWidth="1"/>
    <col min="3" max="3" width="1.21875" customWidth="1"/>
    <col min="4" max="4" width="4.33203125" customWidth="1"/>
    <col min="5" max="6" width="12.44140625" customWidth="1"/>
  </cols>
  <sheetData>
    <row r="1" spans="2:6" ht="28.8" x14ac:dyDescent="0.3">
      <c r="B1" s="123" t="s">
        <v>201</v>
      </c>
      <c r="C1" s="123"/>
      <c r="D1" s="132"/>
      <c r="E1" s="132"/>
      <c r="F1" s="132"/>
    </row>
    <row r="2" spans="2:6" x14ac:dyDescent="0.3">
      <c r="B2" s="123" t="s">
        <v>202</v>
      </c>
      <c r="C2" s="123"/>
      <c r="D2" s="132"/>
      <c r="E2" s="132"/>
      <c r="F2" s="132"/>
    </row>
    <row r="3" spans="2:6" x14ac:dyDescent="0.3">
      <c r="B3" s="124"/>
      <c r="C3" s="124"/>
      <c r="D3" s="133"/>
      <c r="E3" s="133"/>
      <c r="F3" s="133"/>
    </row>
    <row r="4" spans="2:6" ht="43.2" x14ac:dyDescent="0.3">
      <c r="B4" s="124" t="s">
        <v>203</v>
      </c>
      <c r="C4" s="124"/>
      <c r="D4" s="133"/>
      <c r="E4" s="133"/>
      <c r="F4" s="133"/>
    </row>
    <row r="5" spans="2:6" x14ac:dyDescent="0.3">
      <c r="B5" s="124"/>
      <c r="C5" s="124"/>
      <c r="D5" s="133"/>
      <c r="E5" s="133"/>
      <c r="F5" s="133"/>
    </row>
    <row r="6" spans="2:6" ht="28.8" x14ac:dyDescent="0.3">
      <c r="B6" s="123" t="s">
        <v>204</v>
      </c>
      <c r="C6" s="123"/>
      <c r="D6" s="132"/>
      <c r="E6" s="132" t="s">
        <v>205</v>
      </c>
      <c r="F6" s="132" t="s">
        <v>206</v>
      </c>
    </row>
    <row r="7" spans="2:6" ht="15" thickBot="1" x14ac:dyDescent="0.35">
      <c r="B7" s="124"/>
      <c r="C7" s="124"/>
      <c r="D7" s="133"/>
      <c r="E7" s="133"/>
      <c r="F7" s="133"/>
    </row>
    <row r="8" spans="2:6" ht="43.2" x14ac:dyDescent="0.3">
      <c r="B8" s="125" t="s">
        <v>207</v>
      </c>
      <c r="C8" s="126"/>
      <c r="D8" s="134"/>
      <c r="E8" s="134">
        <v>3</v>
      </c>
      <c r="F8" s="135"/>
    </row>
    <row r="9" spans="2:6" ht="28.8" x14ac:dyDescent="0.3">
      <c r="B9" s="127"/>
      <c r="C9" s="124"/>
      <c r="D9" s="133"/>
      <c r="E9" s="136" t="s">
        <v>208</v>
      </c>
      <c r="F9" s="137" t="s">
        <v>210</v>
      </c>
    </row>
    <row r="10" spans="2:6" ht="29.4" thickBot="1" x14ac:dyDescent="0.35">
      <c r="B10" s="128"/>
      <c r="C10" s="129"/>
      <c r="D10" s="138"/>
      <c r="E10" s="139" t="s">
        <v>209</v>
      </c>
      <c r="F10" s="140"/>
    </row>
    <row r="11" spans="2:6" x14ac:dyDescent="0.3">
      <c r="B11" s="124"/>
      <c r="C11" s="124"/>
      <c r="D11" s="133"/>
      <c r="E11" s="133"/>
      <c r="F11" s="133"/>
    </row>
    <row r="12" spans="2:6" x14ac:dyDescent="0.3">
      <c r="B12" s="124"/>
      <c r="C12" s="124"/>
      <c r="D12" s="133"/>
      <c r="E12" s="133"/>
      <c r="F12" s="133"/>
    </row>
    <row r="13" spans="2:6" x14ac:dyDescent="0.3">
      <c r="B13" s="123" t="s">
        <v>211</v>
      </c>
      <c r="C13" s="123"/>
      <c r="D13" s="132"/>
      <c r="E13" s="132"/>
      <c r="F13" s="132"/>
    </row>
    <row r="14" spans="2:6" ht="15" thickBot="1" x14ac:dyDescent="0.35">
      <c r="B14" s="124"/>
      <c r="C14" s="124"/>
      <c r="D14" s="133"/>
      <c r="E14" s="133"/>
      <c r="F14" s="133"/>
    </row>
    <row r="15" spans="2:6" ht="58.2" thickBot="1" x14ac:dyDescent="0.35">
      <c r="B15" s="130" t="s">
        <v>212</v>
      </c>
      <c r="C15" s="131"/>
      <c r="D15" s="141"/>
      <c r="E15" s="141">
        <v>40</v>
      </c>
      <c r="F15" s="142" t="s">
        <v>210</v>
      </c>
    </row>
    <row r="16" spans="2:6" x14ac:dyDescent="0.3">
      <c r="B16" s="124"/>
      <c r="C16" s="124"/>
      <c r="D16" s="133"/>
      <c r="E16" s="133"/>
      <c r="F16" s="133"/>
    </row>
  </sheetData>
  <hyperlinks>
    <hyperlink ref="E9" location="'Personal'!A6:A13" display="'Personal'!A6:A13" xr:uid="{00000000-0004-0000-0400-000000000000}"/>
    <hyperlink ref="E10" location="'Personal'!C6:C13" display="'Personal'!C6:C13" xr:uid="{00000000-0004-0000-04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32"/>
  <sheetViews>
    <sheetView zoomScale="110" zoomScaleNormal="110" workbookViewId="0">
      <selection activeCell="A9" sqref="A9"/>
    </sheetView>
  </sheetViews>
  <sheetFormatPr baseColWidth="10" defaultRowHeight="14.4" x14ac:dyDescent="0.3"/>
  <cols>
    <col min="1" max="1" width="53.88671875" style="163" customWidth="1"/>
    <col min="2" max="2" width="17" style="163" customWidth="1"/>
    <col min="3" max="3" width="16.109375" style="163" customWidth="1"/>
    <col min="4" max="4" width="17.88671875" style="163" customWidth="1"/>
    <col min="5" max="5" width="16" style="163" customWidth="1"/>
    <col min="6" max="6" width="17.44140625" style="163" customWidth="1"/>
    <col min="7" max="16384" width="11.5546875" style="163"/>
  </cols>
  <sheetData>
    <row r="1" spans="1:6" ht="15.6" x14ac:dyDescent="0.3">
      <c r="A1" s="230" t="s">
        <v>168</v>
      </c>
      <c r="B1" s="231"/>
      <c r="C1" s="231"/>
      <c r="D1" s="232"/>
    </row>
    <row r="2" spans="1:6" ht="15.6" x14ac:dyDescent="0.3">
      <c r="A2" s="233" t="s">
        <v>213</v>
      </c>
      <c r="B2" s="234"/>
      <c r="C2" s="234"/>
      <c r="D2" s="235"/>
      <c r="F2" s="193" t="s">
        <v>302</v>
      </c>
    </row>
    <row r="3" spans="1:6" x14ac:dyDescent="0.3">
      <c r="A3" s="164"/>
      <c r="B3" s="165"/>
      <c r="C3" s="165"/>
      <c r="D3" s="166"/>
    </row>
    <row r="4" spans="1:6" x14ac:dyDescent="0.3">
      <c r="A4" s="167" t="s">
        <v>528</v>
      </c>
      <c r="B4" s="224"/>
      <c r="C4" s="225"/>
      <c r="D4" s="226"/>
    </row>
    <row r="5" spans="1:6" x14ac:dyDescent="0.3">
      <c r="A5" s="167" t="s">
        <v>169</v>
      </c>
      <c r="B5" s="224"/>
      <c r="C5" s="225"/>
      <c r="D5" s="226"/>
    </row>
    <row r="6" spans="1:6" x14ac:dyDescent="0.3">
      <c r="A6" s="168" t="s">
        <v>170</v>
      </c>
      <c r="B6" s="227"/>
      <c r="C6" s="228"/>
      <c r="D6" s="229"/>
    </row>
    <row r="7" spans="1:6" ht="15.6" x14ac:dyDescent="0.3">
      <c r="A7" s="168" t="s">
        <v>173</v>
      </c>
      <c r="B7" s="245" t="s">
        <v>177</v>
      </c>
      <c r="C7" s="246"/>
      <c r="D7" s="247"/>
    </row>
    <row r="8" spans="1:6" x14ac:dyDescent="0.3">
      <c r="A8" s="169"/>
      <c r="B8" s="243"/>
      <c r="C8" s="244"/>
      <c r="D8" s="170"/>
    </row>
    <row r="9" spans="1:6" ht="27" x14ac:dyDescent="0.3">
      <c r="A9" s="171" t="s">
        <v>172</v>
      </c>
      <c r="B9" s="191" t="s">
        <v>178</v>
      </c>
      <c r="C9" s="192" t="s">
        <v>185</v>
      </c>
      <c r="D9" s="276" t="s">
        <v>171</v>
      </c>
    </row>
    <row r="10" spans="1:6" x14ac:dyDescent="0.3">
      <c r="A10" s="237"/>
      <c r="B10" s="238"/>
      <c r="C10" s="238"/>
      <c r="D10" s="239"/>
    </row>
    <row r="11" spans="1:6" x14ac:dyDescent="0.3">
      <c r="A11" s="172" t="s">
        <v>285</v>
      </c>
      <c r="B11" s="176">
        <f>SUM(B13:B18)</f>
        <v>0</v>
      </c>
      <c r="C11" s="176">
        <f>SUM(C13:C18)</f>
        <v>0</v>
      </c>
      <c r="D11" s="174">
        <f>+B11-C11</f>
        <v>0</v>
      </c>
    </row>
    <row r="12" spans="1:6" x14ac:dyDescent="0.3">
      <c r="A12" s="240"/>
      <c r="B12" s="241"/>
      <c r="C12" s="241"/>
      <c r="D12" s="242"/>
    </row>
    <row r="13" spans="1:6" x14ac:dyDescent="0.3">
      <c r="A13" s="175" t="s">
        <v>41</v>
      </c>
      <c r="B13" s="176">
        <f>+'Detalle de Ingresos'!O4</f>
        <v>0</v>
      </c>
      <c r="C13" s="176">
        <f>+'Detalle de Ingresos'!O15</f>
        <v>0</v>
      </c>
      <c r="D13" s="174">
        <f t="shared" ref="D13:D28" si="0">+B13-C13</f>
        <v>0</v>
      </c>
    </row>
    <row r="14" spans="1:6" x14ac:dyDescent="0.3">
      <c r="A14" s="175" t="s">
        <v>42</v>
      </c>
      <c r="B14" s="176">
        <f>+'Detalle de Ingresos'!O5</f>
        <v>0</v>
      </c>
      <c r="C14" s="176">
        <f>+'Detalle de Ingresos'!O16</f>
        <v>0</v>
      </c>
      <c r="D14" s="174">
        <f t="shared" si="0"/>
        <v>0</v>
      </c>
    </row>
    <row r="15" spans="1:6" x14ac:dyDescent="0.3">
      <c r="A15" s="175" t="s">
        <v>43</v>
      </c>
      <c r="B15" s="176">
        <f>+'Detalle de Ingresos'!O6</f>
        <v>0</v>
      </c>
      <c r="C15" s="176">
        <f>+'Detalle de Ingresos'!O17</f>
        <v>0</v>
      </c>
      <c r="D15" s="174">
        <f t="shared" si="0"/>
        <v>0</v>
      </c>
    </row>
    <row r="16" spans="1:6" x14ac:dyDescent="0.3">
      <c r="A16" s="175" t="s">
        <v>44</v>
      </c>
      <c r="B16" s="176">
        <f>+'Detalle de Ingresos'!O7</f>
        <v>0</v>
      </c>
      <c r="C16" s="176">
        <f>+'Detalle de Ingresos'!O18</f>
        <v>0</v>
      </c>
      <c r="D16" s="174">
        <f t="shared" si="0"/>
        <v>0</v>
      </c>
      <c r="E16" s="178"/>
    </row>
    <row r="17" spans="1:6" x14ac:dyDescent="0.3">
      <c r="A17" s="177" t="s">
        <v>64</v>
      </c>
      <c r="B17" s="176">
        <f>+'Detalle de Ingresos'!O9</f>
        <v>0</v>
      </c>
      <c r="C17" s="176">
        <f>+'Detalle de Ingresos'!O20</f>
        <v>0</v>
      </c>
      <c r="D17" s="174">
        <f t="shared" si="0"/>
        <v>0</v>
      </c>
      <c r="E17" s="180"/>
      <c r="F17" s="178"/>
    </row>
    <row r="18" spans="1:6" x14ac:dyDescent="0.3">
      <c r="A18" s="175" t="s">
        <v>77</v>
      </c>
      <c r="B18" s="176">
        <v>0</v>
      </c>
      <c r="C18" s="179">
        <v>0</v>
      </c>
      <c r="D18" s="174">
        <f t="shared" si="0"/>
        <v>0</v>
      </c>
    </row>
    <row r="19" spans="1:6" x14ac:dyDescent="0.3">
      <c r="A19" s="181"/>
      <c r="B19" s="182"/>
      <c r="C19" s="183"/>
      <c r="D19" s="174">
        <f t="shared" si="0"/>
        <v>0</v>
      </c>
    </row>
    <row r="20" spans="1:6" x14ac:dyDescent="0.3">
      <c r="A20" s="168" t="s">
        <v>286</v>
      </c>
      <c r="B20" s="176">
        <f>SUM(B22:B29)</f>
        <v>0</v>
      </c>
      <c r="C20" s="176">
        <f>SUM(C22:C29)</f>
        <v>0</v>
      </c>
      <c r="D20" s="174">
        <f t="shared" si="0"/>
        <v>0</v>
      </c>
    </row>
    <row r="21" spans="1:6" x14ac:dyDescent="0.3">
      <c r="A21" s="240"/>
      <c r="B21" s="241"/>
      <c r="C21" s="241"/>
      <c r="D21" s="242"/>
    </row>
    <row r="22" spans="1:6" x14ac:dyDescent="0.3">
      <c r="A22" s="175" t="s">
        <v>287</v>
      </c>
      <c r="B22" s="176">
        <f>+Remuneraciones!G14</f>
        <v>0</v>
      </c>
      <c r="C22" s="176">
        <f>+Remuneraciones!H14</f>
        <v>0</v>
      </c>
      <c r="D22" s="174">
        <f t="shared" si="0"/>
        <v>0</v>
      </c>
      <c r="E22" s="165"/>
      <c r="F22" s="165"/>
    </row>
    <row r="23" spans="1:6" s="184" customFormat="1" x14ac:dyDescent="0.3">
      <c r="A23" s="175" t="s">
        <v>288</v>
      </c>
      <c r="B23" s="176">
        <f>+'Alquiler, Servicios y Bienes'!E5</f>
        <v>0</v>
      </c>
      <c r="C23" s="176">
        <f>+'Alquiler, Servicios y Bienes'!F5</f>
        <v>0</v>
      </c>
      <c r="D23" s="174">
        <f t="shared" si="0"/>
        <v>0</v>
      </c>
      <c r="E23" s="163"/>
    </row>
    <row r="24" spans="1:6" s="184" customFormat="1" x14ac:dyDescent="0.3">
      <c r="A24" s="175" t="s">
        <v>289</v>
      </c>
      <c r="B24" s="176">
        <f>+'Alquiler, Servicios y Bienes'!E9</f>
        <v>0</v>
      </c>
      <c r="C24" s="176">
        <f>+'Alquiler, Servicios y Bienes'!F9</f>
        <v>0</v>
      </c>
      <c r="D24" s="174">
        <f t="shared" si="0"/>
        <v>0</v>
      </c>
      <c r="E24" s="163"/>
    </row>
    <row r="25" spans="1:6" s="184" customFormat="1" x14ac:dyDescent="0.3">
      <c r="A25" s="185" t="s">
        <v>290</v>
      </c>
      <c r="B25" s="176">
        <f>+'Alquiler, Servicios y Bienes'!E11</f>
        <v>0</v>
      </c>
      <c r="C25" s="176">
        <f>+'Alquiler, Servicios y Bienes'!F11</f>
        <v>0</v>
      </c>
      <c r="D25" s="174">
        <f t="shared" si="0"/>
        <v>0</v>
      </c>
    </row>
    <row r="26" spans="1:6" s="184" customFormat="1" x14ac:dyDescent="0.3">
      <c r="A26" s="185" t="s">
        <v>291</v>
      </c>
      <c r="B26" s="176">
        <f>+'Alquiler, Servicios y Bienes'!E19</f>
        <v>0</v>
      </c>
      <c r="C26" s="176">
        <f>+'Alquiler, Servicios y Bienes'!F19</f>
        <v>0</v>
      </c>
      <c r="D26" s="174">
        <f t="shared" si="0"/>
        <v>0</v>
      </c>
      <c r="E26" s="163"/>
    </row>
    <row r="27" spans="1:6" x14ac:dyDescent="0.3">
      <c r="A27" s="185" t="s">
        <v>292</v>
      </c>
      <c r="B27" s="176">
        <f>+'Alquiler, Servicios y Bienes'!E23</f>
        <v>0</v>
      </c>
      <c r="C27" s="176">
        <f>+'Alquiler, Servicios y Bienes'!F23</f>
        <v>0</v>
      </c>
      <c r="D27" s="174">
        <f t="shared" si="0"/>
        <v>0</v>
      </c>
    </row>
    <row r="28" spans="1:6" s="184" customFormat="1" x14ac:dyDescent="0.3">
      <c r="A28" s="186" t="s">
        <v>293</v>
      </c>
      <c r="B28" s="176">
        <f>+'Alquiler, Servicios y Bienes'!E29</f>
        <v>0</v>
      </c>
      <c r="C28" s="176">
        <f>+'Alquiler, Servicios y Bienes'!F29</f>
        <v>0</v>
      </c>
      <c r="D28" s="174">
        <f t="shared" si="0"/>
        <v>0</v>
      </c>
      <c r="E28" s="163"/>
    </row>
    <row r="29" spans="1:6" ht="15" thickBot="1" x14ac:dyDescent="0.35">
      <c r="A29" s="187" t="s">
        <v>294</v>
      </c>
      <c r="B29" s="176">
        <f>+'Alquiler, Servicios y Bienes'!E32</f>
        <v>0</v>
      </c>
      <c r="C29" s="176">
        <f>+'Alquiler, Servicios y Bienes'!F32</f>
        <v>0</v>
      </c>
      <c r="D29" s="188">
        <f t="shared" ref="D29" si="1">+B29-C29</f>
        <v>0</v>
      </c>
    </row>
    <row r="30" spans="1:6" x14ac:dyDescent="0.3">
      <c r="A30" s="189"/>
      <c r="B30" s="190"/>
      <c r="C30" s="190"/>
    </row>
    <row r="31" spans="1:6" ht="18" x14ac:dyDescent="0.35">
      <c r="A31" s="236" t="s">
        <v>297</v>
      </c>
      <c r="B31" s="236"/>
      <c r="C31" s="236"/>
      <c r="D31" s="236"/>
    </row>
    <row r="32" spans="1:6" x14ac:dyDescent="0.3">
      <c r="A32" s="165"/>
      <c r="B32" s="165"/>
      <c r="C32" s="165"/>
    </row>
  </sheetData>
  <sheetProtection algorithmName="SHA-512" hashValue="H0lqaLVYS8WcQqwSinoTtsgLEd4OLYmkrrWo7X9fw9tVhKjYVgjYbUivTEEGgXEb9PpC/N9zopEjYU59VIZ1SA==" saltValue="3RIla7lc3eiAVR7oZ2z6Ow==" spinCount="100000" sheet="1"/>
  <protectedRanges>
    <protectedRange sqref="B6" name="Rango2"/>
    <protectedRange sqref="B5" name="Rango1"/>
  </protectedRanges>
  <mergeCells count="11">
    <mergeCell ref="B5:D5"/>
    <mergeCell ref="B6:D6"/>
    <mergeCell ref="A1:D1"/>
    <mergeCell ref="A2:D2"/>
    <mergeCell ref="A31:D31"/>
    <mergeCell ref="A10:D10"/>
    <mergeCell ref="A12:D12"/>
    <mergeCell ref="A21:D21"/>
    <mergeCell ref="B8:C8"/>
    <mergeCell ref="B7:D7"/>
    <mergeCell ref="B4:D4"/>
  </mergeCells>
  <conditionalFormatting sqref="D11 A12 D13:D20 D22:D29 A21">
    <cfRule type="expression" dxfId="5" priority="2" stopIfTrue="1">
      <formula>$C$11&gt;$B$11</formula>
    </cfRule>
  </conditionalFormatting>
  <conditionalFormatting sqref="A5:A7 A1:A2">
    <cfRule type="duplicateValues" dxfId="4" priority="7" stopIfTrue="1"/>
  </conditionalFormatting>
  <conditionalFormatting sqref="A4">
    <cfRule type="duplicateValues" dxfId="3" priority="1" stopIfTrue="1"/>
  </conditionalFormatting>
  <hyperlinks>
    <hyperlink ref="F2" location="Índice!A1" display="Devolver a Índice" xr:uid="{6B0FB5F5-B577-44F9-8226-ADEAA92109BD}"/>
  </hyperlinks>
  <pageMargins left="0.70866141732283472" right="0.70866141732283472" top="0.74803149606299213" bottom="0.74803149606299213" header="0.31496062992125984" footer="0.31496062992125984"/>
  <pageSetup scale="86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6F5C486-3C8A-471E-96F7-84DFC58C51CD}">
          <x14:formula1>
            <xm:f>Sistematización!$B$1:$B$4</xm:f>
          </x14:formula1>
          <xm:sqref>B7:D7</xm:sqref>
        </x14:dataValidation>
        <x14:dataValidation type="list" allowBlank="1" showInputMessage="1" showErrorMessage="1" xr:uid="{19595803-A19A-4099-8DCE-7B5523443806}">
          <x14:formula1>
            <xm:f>Sistematización!$D$1:$D$7</xm:f>
          </x14:formula1>
          <xm:sqref>B9</xm:sqref>
        </x14:dataValidation>
        <x14:dataValidation type="list" allowBlank="1" showInputMessage="1" showErrorMessage="1" xr:uid="{9ECD500A-C28F-47A9-BDE5-36B818130380}">
          <x14:formula1>
            <xm:f>Sistematización!$F$1:$F$7</xm:f>
          </x14:formula1>
          <xm:sqref>C9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3658-C8AC-42B6-9A8B-F4212D77FD74}">
  <dimension ref="A1:O21"/>
  <sheetViews>
    <sheetView zoomScale="120" zoomScaleNormal="120" workbookViewId="0">
      <selection activeCell="B4" sqref="B4"/>
    </sheetView>
  </sheetViews>
  <sheetFormatPr baseColWidth="10" defaultRowHeight="14.4" x14ac:dyDescent="0.3"/>
  <cols>
    <col min="1" max="1" width="25.44140625" style="194" bestFit="1" customWidth="1"/>
    <col min="2" max="2" width="38.21875" style="194" customWidth="1"/>
    <col min="3" max="16384" width="11.5546875" style="194"/>
  </cols>
  <sheetData>
    <row r="1" spans="1:15" x14ac:dyDescent="0.3">
      <c r="A1" s="201" t="s">
        <v>304</v>
      </c>
    </row>
    <row r="2" spans="1:15" ht="21" x14ac:dyDescent="0.4">
      <c r="A2" s="249" t="s">
        <v>230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</row>
    <row r="3" spans="1:15" x14ac:dyDescent="0.3">
      <c r="A3" s="195" t="s">
        <v>229</v>
      </c>
      <c r="B3" s="196" t="s">
        <v>227</v>
      </c>
      <c r="C3" s="173" t="s">
        <v>214</v>
      </c>
      <c r="D3" s="173" t="s">
        <v>215</v>
      </c>
      <c r="E3" s="173" t="s">
        <v>216</v>
      </c>
      <c r="F3" s="173" t="s">
        <v>217</v>
      </c>
      <c r="G3" s="173" t="s">
        <v>218</v>
      </c>
      <c r="H3" s="173" t="s">
        <v>219</v>
      </c>
      <c r="I3" s="173" t="s">
        <v>220</v>
      </c>
      <c r="J3" s="173" t="s">
        <v>221</v>
      </c>
      <c r="K3" s="173" t="s">
        <v>222</v>
      </c>
      <c r="L3" s="173" t="s">
        <v>223</v>
      </c>
      <c r="M3" s="173" t="s">
        <v>224</v>
      </c>
      <c r="N3" s="173" t="s">
        <v>225</v>
      </c>
      <c r="O3" s="173" t="s">
        <v>226</v>
      </c>
    </row>
    <row r="4" spans="1:15" ht="35.4" customHeight="1" x14ac:dyDescent="0.3">
      <c r="A4" s="197" t="s">
        <v>41</v>
      </c>
      <c r="B4" s="202"/>
      <c r="C4" s="203">
        <v>0</v>
      </c>
      <c r="D4" s="203">
        <v>0</v>
      </c>
      <c r="E4" s="203">
        <v>0</v>
      </c>
      <c r="F4" s="203">
        <v>0</v>
      </c>
      <c r="G4" s="203">
        <v>0</v>
      </c>
      <c r="H4" s="203">
        <v>0</v>
      </c>
      <c r="I4" s="203">
        <v>0</v>
      </c>
      <c r="J4" s="203">
        <v>0</v>
      </c>
      <c r="K4" s="203">
        <v>0</v>
      </c>
      <c r="L4" s="203">
        <v>0</v>
      </c>
      <c r="M4" s="203">
        <v>0</v>
      </c>
      <c r="N4" s="203">
        <v>0</v>
      </c>
      <c r="O4" s="198">
        <f>SUM(C4:N4)</f>
        <v>0</v>
      </c>
    </row>
    <row r="5" spans="1:15" ht="35.4" customHeight="1" x14ac:dyDescent="0.3">
      <c r="A5" s="197" t="s">
        <v>42</v>
      </c>
      <c r="B5" s="202"/>
      <c r="C5" s="204">
        <v>0</v>
      </c>
      <c r="D5" s="204">
        <v>0</v>
      </c>
      <c r="E5" s="204">
        <v>0</v>
      </c>
      <c r="F5" s="204">
        <v>0</v>
      </c>
      <c r="G5" s="204">
        <v>0</v>
      </c>
      <c r="H5" s="204">
        <v>0</v>
      </c>
      <c r="I5" s="204">
        <v>0</v>
      </c>
      <c r="J5" s="204">
        <v>0</v>
      </c>
      <c r="K5" s="204">
        <v>0</v>
      </c>
      <c r="L5" s="204">
        <v>0</v>
      </c>
      <c r="M5" s="204">
        <v>0</v>
      </c>
      <c r="N5" s="204">
        <v>0</v>
      </c>
      <c r="O5" s="198">
        <f t="shared" ref="O5:O9" si="0">SUM(C5:N5)</f>
        <v>0</v>
      </c>
    </row>
    <row r="6" spans="1:15" ht="35.4" customHeight="1" x14ac:dyDescent="0.3">
      <c r="A6" s="197" t="s">
        <v>43</v>
      </c>
      <c r="B6" s="202"/>
      <c r="C6" s="204">
        <v>0</v>
      </c>
      <c r="D6" s="204">
        <v>0</v>
      </c>
      <c r="E6" s="204">
        <v>0</v>
      </c>
      <c r="F6" s="204">
        <v>0</v>
      </c>
      <c r="G6" s="204">
        <v>0</v>
      </c>
      <c r="H6" s="204">
        <v>0</v>
      </c>
      <c r="I6" s="204">
        <v>0</v>
      </c>
      <c r="J6" s="204">
        <v>0</v>
      </c>
      <c r="K6" s="204">
        <v>0</v>
      </c>
      <c r="L6" s="204">
        <v>0</v>
      </c>
      <c r="M6" s="204">
        <v>0</v>
      </c>
      <c r="N6" s="204">
        <v>0</v>
      </c>
      <c r="O6" s="198">
        <f t="shared" si="0"/>
        <v>0</v>
      </c>
    </row>
    <row r="7" spans="1:15" ht="35.4" customHeight="1" x14ac:dyDescent="0.3">
      <c r="A7" s="197" t="s">
        <v>44</v>
      </c>
      <c r="B7" s="202"/>
      <c r="C7" s="203">
        <v>0</v>
      </c>
      <c r="D7" s="203">
        <v>0</v>
      </c>
      <c r="E7" s="203">
        <v>0</v>
      </c>
      <c r="F7" s="203">
        <v>0</v>
      </c>
      <c r="G7" s="203">
        <v>0</v>
      </c>
      <c r="H7" s="203">
        <v>0</v>
      </c>
      <c r="I7" s="203">
        <v>0</v>
      </c>
      <c r="J7" s="203">
        <v>0</v>
      </c>
      <c r="K7" s="203">
        <v>0</v>
      </c>
      <c r="L7" s="203">
        <v>0</v>
      </c>
      <c r="M7" s="203">
        <v>0</v>
      </c>
      <c r="N7" s="203">
        <v>0</v>
      </c>
      <c r="O7" s="198">
        <f t="shared" si="0"/>
        <v>0</v>
      </c>
    </row>
    <row r="8" spans="1:15" ht="35.4" customHeight="1" x14ac:dyDescent="0.3">
      <c r="A8" s="197" t="s">
        <v>64</v>
      </c>
      <c r="B8" s="202"/>
      <c r="C8" s="203">
        <v>0</v>
      </c>
      <c r="D8" s="203">
        <v>0</v>
      </c>
      <c r="E8" s="203">
        <v>0</v>
      </c>
      <c r="F8" s="203">
        <v>0</v>
      </c>
      <c r="G8" s="203">
        <v>0</v>
      </c>
      <c r="H8" s="203">
        <v>0</v>
      </c>
      <c r="I8" s="203">
        <v>0</v>
      </c>
      <c r="J8" s="203">
        <v>0</v>
      </c>
      <c r="K8" s="203">
        <v>0</v>
      </c>
      <c r="L8" s="203">
        <v>0</v>
      </c>
      <c r="M8" s="203">
        <v>0</v>
      </c>
      <c r="N8" s="203">
        <v>0</v>
      </c>
      <c r="O8" s="198">
        <f t="shared" ref="O8" si="1">SUM(C8:N8)</f>
        <v>0</v>
      </c>
    </row>
    <row r="9" spans="1:15" ht="35.4" customHeight="1" x14ac:dyDescent="0.3">
      <c r="A9" s="197" t="s">
        <v>529</v>
      </c>
      <c r="B9" s="205"/>
      <c r="C9" s="203">
        <v>0</v>
      </c>
      <c r="D9" s="203">
        <v>0</v>
      </c>
      <c r="E9" s="203">
        <v>0</v>
      </c>
      <c r="F9" s="203">
        <v>0</v>
      </c>
      <c r="G9" s="203">
        <v>0</v>
      </c>
      <c r="H9" s="203">
        <v>0</v>
      </c>
      <c r="I9" s="203">
        <v>0</v>
      </c>
      <c r="J9" s="203">
        <v>0</v>
      </c>
      <c r="K9" s="203">
        <v>0</v>
      </c>
      <c r="L9" s="203">
        <v>0</v>
      </c>
      <c r="M9" s="203">
        <v>0</v>
      </c>
      <c r="N9" s="203">
        <v>0</v>
      </c>
      <c r="O9" s="198">
        <f t="shared" si="0"/>
        <v>0</v>
      </c>
    </row>
    <row r="10" spans="1:15" ht="15.6" x14ac:dyDescent="0.3">
      <c r="A10" s="248" t="s">
        <v>228</v>
      </c>
      <c r="B10" s="248"/>
      <c r="C10" s="199">
        <f>SUM(C4:C9)</f>
        <v>0</v>
      </c>
      <c r="D10" s="199">
        <f t="shared" ref="D10:N10" si="2">SUM(D4:D9)</f>
        <v>0</v>
      </c>
      <c r="E10" s="199">
        <f t="shared" si="2"/>
        <v>0</v>
      </c>
      <c r="F10" s="199">
        <f t="shared" si="2"/>
        <v>0</v>
      </c>
      <c r="G10" s="199">
        <f t="shared" si="2"/>
        <v>0</v>
      </c>
      <c r="H10" s="199">
        <f t="shared" si="2"/>
        <v>0</v>
      </c>
      <c r="I10" s="199">
        <f t="shared" si="2"/>
        <v>0</v>
      </c>
      <c r="J10" s="199">
        <f t="shared" si="2"/>
        <v>0</v>
      </c>
      <c r="K10" s="199">
        <f t="shared" si="2"/>
        <v>0</v>
      </c>
      <c r="L10" s="199">
        <f t="shared" si="2"/>
        <v>0</v>
      </c>
      <c r="M10" s="199">
        <f t="shared" si="2"/>
        <v>0</v>
      </c>
      <c r="N10" s="199">
        <f t="shared" si="2"/>
        <v>0</v>
      </c>
      <c r="O10" s="200">
        <f>SUM(O4:O9)</f>
        <v>0</v>
      </c>
    </row>
    <row r="13" spans="1:15" ht="21" x14ac:dyDescent="0.4">
      <c r="A13" s="249" t="s">
        <v>231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</row>
    <row r="14" spans="1:15" x14ac:dyDescent="0.3">
      <c r="A14" s="195" t="s">
        <v>229</v>
      </c>
      <c r="B14" s="196" t="s">
        <v>227</v>
      </c>
      <c r="C14" s="173" t="s">
        <v>214</v>
      </c>
      <c r="D14" s="173" t="s">
        <v>215</v>
      </c>
      <c r="E14" s="173" t="s">
        <v>216</v>
      </c>
      <c r="F14" s="173" t="s">
        <v>217</v>
      </c>
      <c r="G14" s="173" t="s">
        <v>218</v>
      </c>
      <c r="H14" s="173" t="s">
        <v>219</v>
      </c>
      <c r="I14" s="173" t="s">
        <v>220</v>
      </c>
      <c r="J14" s="173" t="s">
        <v>221</v>
      </c>
      <c r="K14" s="173" t="s">
        <v>222</v>
      </c>
      <c r="L14" s="173" t="s">
        <v>223</v>
      </c>
      <c r="M14" s="173" t="s">
        <v>224</v>
      </c>
      <c r="N14" s="173" t="s">
        <v>225</v>
      </c>
      <c r="O14" s="173" t="s">
        <v>226</v>
      </c>
    </row>
    <row r="15" spans="1:15" ht="41.4" customHeight="1" x14ac:dyDescent="0.3">
      <c r="A15" s="206" t="s">
        <v>41</v>
      </c>
      <c r="B15" s="202"/>
      <c r="C15" s="203">
        <v>0</v>
      </c>
      <c r="D15" s="203">
        <v>0</v>
      </c>
      <c r="E15" s="203">
        <v>0</v>
      </c>
      <c r="F15" s="203">
        <v>0</v>
      </c>
      <c r="G15" s="203">
        <v>0</v>
      </c>
      <c r="H15" s="203">
        <v>0</v>
      </c>
      <c r="I15" s="203">
        <v>0</v>
      </c>
      <c r="J15" s="203">
        <v>0</v>
      </c>
      <c r="K15" s="203">
        <v>0</v>
      </c>
      <c r="L15" s="203">
        <v>0</v>
      </c>
      <c r="M15" s="203">
        <v>0</v>
      </c>
      <c r="N15" s="203">
        <v>0</v>
      </c>
      <c r="O15" s="198">
        <f>SUM(C15:N15)</f>
        <v>0</v>
      </c>
    </row>
    <row r="16" spans="1:15" ht="41.4" customHeight="1" x14ac:dyDescent="0.3">
      <c r="A16" s="206" t="s">
        <v>42</v>
      </c>
      <c r="B16" s="202"/>
      <c r="C16" s="204">
        <v>0</v>
      </c>
      <c r="D16" s="204">
        <v>0</v>
      </c>
      <c r="E16" s="204">
        <v>0</v>
      </c>
      <c r="F16" s="204">
        <v>0</v>
      </c>
      <c r="G16" s="204">
        <v>0</v>
      </c>
      <c r="H16" s="204">
        <v>0</v>
      </c>
      <c r="I16" s="204">
        <v>0</v>
      </c>
      <c r="J16" s="204">
        <v>0</v>
      </c>
      <c r="K16" s="204">
        <v>0</v>
      </c>
      <c r="L16" s="204">
        <v>0</v>
      </c>
      <c r="M16" s="204">
        <v>0</v>
      </c>
      <c r="N16" s="204">
        <v>0</v>
      </c>
      <c r="O16" s="198">
        <f t="shared" ref="O16:O20" si="3">SUM(C16:N16)</f>
        <v>0</v>
      </c>
    </row>
    <row r="17" spans="1:15" ht="41.4" customHeight="1" x14ac:dyDescent="0.3">
      <c r="A17" s="206" t="s">
        <v>43</v>
      </c>
      <c r="B17" s="202"/>
      <c r="C17" s="204">
        <v>0</v>
      </c>
      <c r="D17" s="204">
        <v>0</v>
      </c>
      <c r="E17" s="204">
        <v>0</v>
      </c>
      <c r="F17" s="204">
        <v>0</v>
      </c>
      <c r="G17" s="204">
        <v>0</v>
      </c>
      <c r="H17" s="204">
        <v>0</v>
      </c>
      <c r="I17" s="204">
        <v>0</v>
      </c>
      <c r="J17" s="204">
        <v>0</v>
      </c>
      <c r="K17" s="204">
        <v>0</v>
      </c>
      <c r="L17" s="204">
        <v>0</v>
      </c>
      <c r="M17" s="204">
        <v>0</v>
      </c>
      <c r="N17" s="204">
        <v>0</v>
      </c>
      <c r="O17" s="198">
        <f t="shared" si="3"/>
        <v>0</v>
      </c>
    </row>
    <row r="18" spans="1:15" ht="41.4" customHeight="1" x14ac:dyDescent="0.3">
      <c r="A18" s="206" t="s">
        <v>44</v>
      </c>
      <c r="B18" s="202"/>
      <c r="C18" s="203">
        <v>0</v>
      </c>
      <c r="D18" s="203">
        <v>0</v>
      </c>
      <c r="E18" s="203">
        <v>0</v>
      </c>
      <c r="F18" s="203">
        <v>0</v>
      </c>
      <c r="G18" s="203">
        <v>0</v>
      </c>
      <c r="H18" s="203">
        <v>0</v>
      </c>
      <c r="I18" s="203">
        <v>0</v>
      </c>
      <c r="J18" s="203">
        <v>0</v>
      </c>
      <c r="K18" s="203">
        <v>0</v>
      </c>
      <c r="L18" s="203">
        <v>0</v>
      </c>
      <c r="M18" s="203">
        <v>0</v>
      </c>
      <c r="N18" s="203">
        <v>0</v>
      </c>
      <c r="O18" s="198">
        <f t="shared" si="3"/>
        <v>0</v>
      </c>
    </row>
    <row r="19" spans="1:15" ht="41.4" customHeight="1" x14ac:dyDescent="0.3">
      <c r="A19" s="206" t="s">
        <v>64</v>
      </c>
      <c r="B19" s="205"/>
      <c r="C19" s="203">
        <v>0</v>
      </c>
      <c r="D19" s="203">
        <v>0</v>
      </c>
      <c r="E19" s="203">
        <v>0</v>
      </c>
      <c r="F19" s="203">
        <v>0</v>
      </c>
      <c r="G19" s="203">
        <v>0</v>
      </c>
      <c r="H19" s="203">
        <v>0</v>
      </c>
      <c r="I19" s="203">
        <v>0</v>
      </c>
      <c r="J19" s="203">
        <v>0</v>
      </c>
      <c r="K19" s="203">
        <v>0</v>
      </c>
      <c r="L19" s="203">
        <v>0</v>
      </c>
      <c r="M19" s="203">
        <v>0</v>
      </c>
      <c r="N19" s="203">
        <v>0</v>
      </c>
      <c r="O19" s="198">
        <f t="shared" ref="O19" si="4">SUM(C19:N19)</f>
        <v>0</v>
      </c>
    </row>
    <row r="20" spans="1:15" ht="41.4" customHeight="1" x14ac:dyDescent="0.3">
      <c r="A20" s="206" t="s">
        <v>530</v>
      </c>
      <c r="B20" s="205"/>
      <c r="C20" s="203">
        <v>0</v>
      </c>
      <c r="D20" s="203">
        <v>0</v>
      </c>
      <c r="E20" s="203">
        <v>0</v>
      </c>
      <c r="F20" s="203">
        <v>0</v>
      </c>
      <c r="G20" s="203">
        <v>0</v>
      </c>
      <c r="H20" s="203">
        <v>0</v>
      </c>
      <c r="I20" s="203">
        <v>0</v>
      </c>
      <c r="J20" s="203">
        <v>0</v>
      </c>
      <c r="K20" s="203">
        <v>0</v>
      </c>
      <c r="L20" s="203">
        <v>0</v>
      </c>
      <c r="M20" s="203">
        <v>0</v>
      </c>
      <c r="N20" s="203">
        <v>0</v>
      </c>
      <c r="O20" s="198">
        <f t="shared" si="3"/>
        <v>0</v>
      </c>
    </row>
    <row r="21" spans="1:15" ht="28.8" customHeight="1" x14ac:dyDescent="0.3">
      <c r="A21" s="248" t="s">
        <v>228</v>
      </c>
      <c r="B21" s="248"/>
      <c r="C21" s="199">
        <f>SUM(C15:C20)</f>
        <v>0</v>
      </c>
      <c r="D21" s="199">
        <f t="shared" ref="D21" si="5">SUM(D15:D20)</f>
        <v>0</v>
      </c>
      <c r="E21" s="199">
        <f t="shared" ref="E21" si="6">SUM(E15:E20)</f>
        <v>0</v>
      </c>
      <c r="F21" s="199">
        <f t="shared" ref="F21" si="7">SUM(F15:F20)</f>
        <v>0</v>
      </c>
      <c r="G21" s="199">
        <f t="shared" ref="G21" si="8">SUM(G15:G20)</f>
        <v>0</v>
      </c>
      <c r="H21" s="199">
        <f t="shared" ref="H21" si="9">SUM(H15:H20)</f>
        <v>0</v>
      </c>
      <c r="I21" s="199">
        <f t="shared" ref="I21" si="10">SUM(I15:I20)</f>
        <v>0</v>
      </c>
      <c r="J21" s="199">
        <f t="shared" ref="J21" si="11">SUM(J15:J20)</f>
        <v>0</v>
      </c>
      <c r="K21" s="199">
        <f t="shared" ref="K21" si="12">SUM(K15:K20)</f>
        <v>0</v>
      </c>
      <c r="L21" s="199">
        <f t="shared" ref="L21" si="13">SUM(L15:L20)</f>
        <v>0</v>
      </c>
      <c r="M21" s="199">
        <f t="shared" ref="M21" si="14">SUM(M15:M20)</f>
        <v>0</v>
      </c>
      <c r="N21" s="199">
        <f t="shared" ref="N21" si="15">SUM(N15:N20)</f>
        <v>0</v>
      </c>
      <c r="O21" s="199">
        <f>SUM(O15:O20)</f>
        <v>0</v>
      </c>
    </row>
  </sheetData>
  <sheetProtection algorithmName="SHA-512" hashValue="VN7E5H30qYSNbR5MP7LVPoSq/w3+SSg3enS6okmfurVgcSorzxfvVwirQ8a6u9Y1nFp45KsOFykfYouOsn18Wg==" saltValue="BpUovI8pkapoL74LREvUpg==" spinCount="100000" sheet="1"/>
  <mergeCells count="4">
    <mergeCell ref="A10:B10"/>
    <mergeCell ref="A2:O2"/>
    <mergeCell ref="A13:O13"/>
    <mergeCell ref="A21:B21"/>
  </mergeCells>
  <phoneticPr fontId="31" type="noConversion"/>
  <hyperlinks>
    <hyperlink ref="A1" location="Índice!A1" display="Devolver a índice" xr:uid="{431E7317-4206-4B09-87FD-F471577E6311}"/>
  </hyperlink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4688-6D77-4524-A727-1105BE17EBE9}">
  <dimension ref="A1:H19"/>
  <sheetViews>
    <sheetView zoomScale="120" zoomScaleNormal="120" workbookViewId="0">
      <selection activeCell="B1" sqref="B1"/>
    </sheetView>
  </sheetViews>
  <sheetFormatPr baseColWidth="10" defaultRowHeight="14.4" x14ac:dyDescent="0.3"/>
  <cols>
    <col min="1" max="1" width="21" style="158" customWidth="1"/>
    <col min="2" max="2" width="23.33203125" style="158" customWidth="1"/>
    <col min="3" max="8" width="21" style="158" customWidth="1"/>
    <col min="9" max="16384" width="11.5546875" style="158"/>
  </cols>
  <sheetData>
    <row r="1" spans="1:8" ht="15" thickBot="1" x14ac:dyDescent="0.35">
      <c r="A1" s="201" t="s">
        <v>304</v>
      </c>
    </row>
    <row r="2" spans="1:8" ht="26.4" customHeight="1" x14ac:dyDescent="0.3">
      <c r="A2" s="254" t="s">
        <v>510</v>
      </c>
      <c r="B2" s="255"/>
      <c r="C2" s="255"/>
      <c r="D2" s="255"/>
      <c r="E2" s="255"/>
      <c r="F2" s="255"/>
      <c r="G2" s="255"/>
      <c r="H2" s="256"/>
    </row>
    <row r="3" spans="1:8" ht="30.6" customHeight="1" x14ac:dyDescent="0.3">
      <c r="A3" s="161" t="s">
        <v>275</v>
      </c>
      <c r="B3" s="160" t="s">
        <v>513</v>
      </c>
      <c r="C3" s="263" t="s">
        <v>523</v>
      </c>
      <c r="D3" s="263"/>
      <c r="E3" s="263"/>
      <c r="F3" s="263"/>
      <c r="G3" s="263"/>
      <c r="H3" s="264"/>
    </row>
    <row r="4" spans="1:8" ht="24" customHeight="1" x14ac:dyDescent="0.3">
      <c r="A4" s="207" t="s">
        <v>284</v>
      </c>
      <c r="B4" s="208" t="s">
        <v>514</v>
      </c>
      <c r="C4" s="251"/>
      <c r="D4" s="252"/>
      <c r="E4" s="252"/>
      <c r="F4" s="252"/>
      <c r="G4" s="252"/>
      <c r="H4" s="253"/>
    </row>
    <row r="5" spans="1:8" ht="24" customHeight="1" x14ac:dyDescent="0.3">
      <c r="A5" s="207" t="s">
        <v>284</v>
      </c>
      <c r="B5" s="208" t="s">
        <v>514</v>
      </c>
      <c r="C5" s="251"/>
      <c r="D5" s="252"/>
      <c r="E5" s="252"/>
      <c r="F5" s="252"/>
      <c r="G5" s="252"/>
      <c r="H5" s="253"/>
    </row>
    <row r="6" spans="1:8" ht="24" customHeight="1" x14ac:dyDescent="0.3">
      <c r="A6" s="207" t="s">
        <v>284</v>
      </c>
      <c r="B6" s="208" t="s">
        <v>514</v>
      </c>
      <c r="C6" s="251"/>
      <c r="D6" s="252"/>
      <c r="E6" s="252"/>
      <c r="F6" s="252"/>
      <c r="G6" s="252"/>
      <c r="H6" s="253"/>
    </row>
    <row r="7" spans="1:8" ht="24" customHeight="1" x14ac:dyDescent="0.3">
      <c r="A7" s="207" t="s">
        <v>284</v>
      </c>
      <c r="B7" s="208" t="s">
        <v>514</v>
      </c>
      <c r="C7" s="251"/>
      <c r="D7" s="252"/>
      <c r="E7" s="252"/>
      <c r="F7" s="252"/>
      <c r="G7" s="252"/>
      <c r="H7" s="253"/>
    </row>
    <row r="8" spans="1:8" ht="24" customHeight="1" x14ac:dyDescent="0.3">
      <c r="A8" s="207" t="s">
        <v>284</v>
      </c>
      <c r="B8" s="208" t="s">
        <v>514</v>
      </c>
      <c r="C8" s="251"/>
      <c r="D8" s="252"/>
      <c r="E8" s="252"/>
      <c r="F8" s="252"/>
      <c r="G8" s="252"/>
      <c r="H8" s="253"/>
    </row>
    <row r="9" spans="1:8" ht="24" customHeight="1" x14ac:dyDescent="0.3">
      <c r="A9" s="207" t="s">
        <v>284</v>
      </c>
      <c r="B9" s="208" t="s">
        <v>514</v>
      </c>
      <c r="C9" s="251"/>
      <c r="D9" s="252"/>
      <c r="E9" s="252"/>
      <c r="F9" s="252"/>
      <c r="G9" s="252"/>
      <c r="H9" s="253"/>
    </row>
    <row r="10" spans="1:8" ht="24" customHeight="1" x14ac:dyDescent="0.3">
      <c r="A10" s="207" t="s">
        <v>284</v>
      </c>
      <c r="B10" s="208" t="s">
        <v>514</v>
      </c>
      <c r="C10" s="251"/>
      <c r="D10" s="252"/>
      <c r="E10" s="252"/>
      <c r="F10" s="252"/>
      <c r="G10" s="252"/>
      <c r="H10" s="253"/>
    </row>
    <row r="11" spans="1:8" ht="24" customHeight="1" x14ac:dyDescent="0.3">
      <c r="A11" s="207" t="s">
        <v>284</v>
      </c>
      <c r="B11" s="208" t="s">
        <v>514</v>
      </c>
      <c r="C11" s="251"/>
      <c r="D11" s="252"/>
      <c r="E11" s="252"/>
      <c r="F11" s="252"/>
      <c r="G11" s="252"/>
      <c r="H11" s="253"/>
    </row>
    <row r="12" spans="1:8" ht="24" customHeight="1" x14ac:dyDescent="0.3">
      <c r="A12" s="207" t="s">
        <v>284</v>
      </c>
      <c r="B12" s="208" t="s">
        <v>514</v>
      </c>
      <c r="C12" s="251"/>
      <c r="D12" s="252"/>
      <c r="E12" s="252"/>
      <c r="F12" s="252"/>
      <c r="G12" s="252"/>
      <c r="H12" s="253"/>
    </row>
    <row r="13" spans="1:8" ht="24" customHeight="1" x14ac:dyDescent="0.3">
      <c r="A13" s="207" t="s">
        <v>284</v>
      </c>
      <c r="B13" s="208" t="s">
        <v>514</v>
      </c>
      <c r="C13" s="251"/>
      <c r="D13" s="252"/>
      <c r="E13" s="252"/>
      <c r="F13" s="252"/>
      <c r="G13" s="252"/>
      <c r="H13" s="253"/>
    </row>
    <row r="14" spans="1:8" ht="24" customHeight="1" x14ac:dyDescent="0.3">
      <c r="A14" s="207" t="s">
        <v>284</v>
      </c>
      <c r="B14" s="208" t="s">
        <v>514</v>
      </c>
      <c r="C14" s="251"/>
      <c r="D14" s="252"/>
      <c r="E14" s="252"/>
      <c r="F14" s="252"/>
      <c r="G14" s="252"/>
      <c r="H14" s="253"/>
    </row>
    <row r="15" spans="1:8" ht="24" customHeight="1" x14ac:dyDescent="0.3">
      <c r="A15" s="207" t="s">
        <v>284</v>
      </c>
      <c r="B15" s="208" t="s">
        <v>514</v>
      </c>
      <c r="C15" s="251"/>
      <c r="D15" s="252"/>
      <c r="E15" s="252"/>
      <c r="F15" s="252"/>
      <c r="G15" s="252"/>
      <c r="H15" s="253"/>
    </row>
    <row r="16" spans="1:8" ht="24" customHeight="1" x14ac:dyDescent="0.3">
      <c r="A16" s="257" t="s">
        <v>511</v>
      </c>
      <c r="B16" s="258"/>
      <c r="C16" s="258"/>
      <c r="D16" s="258"/>
      <c r="E16" s="258"/>
      <c r="F16" s="258"/>
      <c r="G16" s="258"/>
      <c r="H16" s="259"/>
    </row>
    <row r="17" spans="1:8" ht="26.4" customHeight="1" thickBot="1" x14ac:dyDescent="0.35">
      <c r="A17" s="260"/>
      <c r="B17" s="261"/>
      <c r="C17" s="261"/>
      <c r="D17" s="261"/>
      <c r="E17" s="261"/>
      <c r="F17" s="261"/>
      <c r="G17" s="261"/>
      <c r="H17" s="262"/>
    </row>
    <row r="19" spans="1:8" ht="18" x14ac:dyDescent="0.35">
      <c r="A19" s="250" t="s">
        <v>297</v>
      </c>
      <c r="B19" s="250"/>
      <c r="C19" s="250"/>
      <c r="D19" s="250"/>
      <c r="E19" s="250"/>
      <c r="F19" s="250"/>
      <c r="G19" s="250"/>
      <c r="H19" s="250"/>
    </row>
  </sheetData>
  <sheetProtection algorithmName="SHA-512" hashValue="dGNqPHmh/e6yRxMkRFfd5WkeuAryk9lqhXN2KqqE1W/OOAEMngWnpptkJ0mZ/VAoo6XcPI3Z4UENg/cUsrqkOQ==" saltValue="3SE10Bnb3VJ31oa5oYLK6g==" spinCount="100000" sheet="1"/>
  <mergeCells count="16">
    <mergeCell ref="A2:H2"/>
    <mergeCell ref="A16:H17"/>
    <mergeCell ref="C3:H3"/>
    <mergeCell ref="C4:H4"/>
    <mergeCell ref="C5:H5"/>
    <mergeCell ref="C6:H6"/>
    <mergeCell ref="C7:H7"/>
    <mergeCell ref="C8:H8"/>
    <mergeCell ref="C9:H9"/>
    <mergeCell ref="A19:H19"/>
    <mergeCell ref="C10:H10"/>
    <mergeCell ref="C11:H11"/>
    <mergeCell ref="C12:H12"/>
    <mergeCell ref="C13:H13"/>
    <mergeCell ref="C14:H14"/>
    <mergeCell ref="C15:H15"/>
  </mergeCells>
  <hyperlinks>
    <hyperlink ref="A1" location="Índice!A1" display="Devolver a índice" xr:uid="{8F8A2064-89A3-41BC-A3DD-09F2074C12B9}"/>
  </hyperlinks>
  <pageMargins left="0.7" right="0.7" top="0.75" bottom="0.75" header="0.3" footer="0.3"/>
  <pageSetup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91792D3-C2F0-4326-A2E3-942AAF0D339F}">
          <x14:formula1>
            <xm:f>Sistematización!$I$13:$I$25</xm:f>
          </x14:formula1>
          <xm:sqref>A4:A15</xm:sqref>
        </x14:dataValidation>
        <x14:dataValidation type="list" allowBlank="1" showInputMessage="1" showErrorMessage="1" xr:uid="{5B67EDA2-BA31-4442-9C54-452988243F19}">
          <x14:formula1>
            <xm:f>Sistematización!$S$2:$S$10</xm:f>
          </x14:formula1>
          <xm:sqref>B4:B15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401"/>
  <sheetViews>
    <sheetView zoomScale="120" zoomScaleNormal="120" workbookViewId="0">
      <selection activeCell="B18" sqref="B18"/>
    </sheetView>
  </sheetViews>
  <sheetFormatPr baseColWidth="10" defaultRowHeight="14.4" x14ac:dyDescent="0.3"/>
  <cols>
    <col min="1" max="1" width="25.21875" style="119" customWidth="1"/>
    <col min="2" max="2" width="15.21875" style="119" customWidth="1"/>
    <col min="3" max="3" width="13.77734375" style="119" customWidth="1"/>
    <col min="4" max="4" width="12.88671875" style="119" customWidth="1"/>
    <col min="5" max="5" width="17.109375" style="119" customWidth="1"/>
    <col min="6" max="8" width="15" style="119" customWidth="1"/>
    <col min="9" max="16384" width="11.5546875" style="119"/>
  </cols>
  <sheetData>
    <row r="1" spans="1:59" x14ac:dyDescent="0.3">
      <c r="A1" s="201" t="s">
        <v>304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</row>
    <row r="2" spans="1:59" x14ac:dyDescent="0.3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</row>
    <row r="3" spans="1:59" ht="18" x14ac:dyDescent="0.35">
      <c r="A3" s="269" t="s">
        <v>232</v>
      </c>
      <c r="B3" s="269"/>
      <c r="C3" s="269"/>
      <c r="D3" s="269"/>
      <c r="E3" s="269"/>
      <c r="F3" s="269"/>
      <c r="G3" s="269"/>
      <c r="H3" s="269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</row>
    <row r="4" spans="1:59" ht="18" x14ac:dyDescent="0.35">
      <c r="A4" s="270" t="s">
        <v>23</v>
      </c>
      <c r="B4" s="270"/>
      <c r="C4" s="270"/>
      <c r="D4" s="270"/>
      <c r="E4" s="270"/>
      <c r="F4" s="270"/>
      <c r="G4" s="270"/>
      <c r="H4" s="270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</row>
    <row r="5" spans="1:59" ht="31.2" x14ac:dyDescent="0.3">
      <c r="A5" s="154" t="s">
        <v>186</v>
      </c>
      <c r="B5" s="155" t="s">
        <v>235</v>
      </c>
      <c r="C5" s="155" t="s">
        <v>236</v>
      </c>
      <c r="D5" s="155" t="s">
        <v>237</v>
      </c>
      <c r="E5" s="154" t="s">
        <v>198</v>
      </c>
      <c r="F5" s="155" t="s">
        <v>234</v>
      </c>
      <c r="G5" s="155" t="s">
        <v>239</v>
      </c>
      <c r="H5" s="155" t="s">
        <v>240</v>
      </c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</row>
    <row r="6" spans="1:59" x14ac:dyDescent="0.3">
      <c r="A6" s="209" t="s">
        <v>187</v>
      </c>
      <c r="B6" s="210"/>
      <c r="C6" s="210"/>
      <c r="D6" s="210"/>
      <c r="E6" s="145">
        <f>IF(C6&gt;0,(LOOKUP(A6,Sistematización!$B$14:$B$24,Sistematización!$D$14:$D$24)),0)</f>
        <v>0</v>
      </c>
      <c r="F6" s="152">
        <f t="shared" ref="F6:F13" si="0">IF((E6*B6)*C6&gt;0,(E6*B6)*C6,0)</f>
        <v>0</v>
      </c>
      <c r="G6" s="152">
        <f>+D6*F6</f>
        <v>0</v>
      </c>
      <c r="H6" s="211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</row>
    <row r="7" spans="1:59" x14ac:dyDescent="0.3">
      <c r="A7" s="209" t="s">
        <v>187</v>
      </c>
      <c r="B7" s="210"/>
      <c r="C7" s="210"/>
      <c r="D7" s="210"/>
      <c r="E7" s="145">
        <f>IF(C7&gt;0,(LOOKUP(A7,Sistematización!$B$14:$B$24,Sistematización!$D$14:$D$24)),0)</f>
        <v>0</v>
      </c>
      <c r="F7" s="152">
        <f t="shared" si="0"/>
        <v>0</v>
      </c>
      <c r="G7" s="152">
        <f t="shared" ref="G7:G13" si="1">+D7*F7</f>
        <v>0</v>
      </c>
      <c r="H7" s="211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</row>
    <row r="8" spans="1:59" x14ac:dyDescent="0.3">
      <c r="A8" s="209" t="s">
        <v>187</v>
      </c>
      <c r="B8" s="210"/>
      <c r="C8" s="210"/>
      <c r="D8" s="210"/>
      <c r="E8" s="145">
        <f>IF(C8&gt;0,(LOOKUP(A8,Sistematización!$B$14:$B$24,Sistematización!$D$14:$D$24)),0)</f>
        <v>0</v>
      </c>
      <c r="F8" s="152">
        <f t="shared" si="0"/>
        <v>0</v>
      </c>
      <c r="G8" s="152">
        <f t="shared" si="1"/>
        <v>0</v>
      </c>
      <c r="H8" s="211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</row>
    <row r="9" spans="1:59" x14ac:dyDescent="0.3">
      <c r="A9" s="209" t="s">
        <v>187</v>
      </c>
      <c r="B9" s="210"/>
      <c r="C9" s="210"/>
      <c r="D9" s="210"/>
      <c r="E9" s="145">
        <f>IF(C9&gt;0,(LOOKUP(A9,Sistematización!$B$14:$B$24,Sistematización!$D$14:$D$24)),0)</f>
        <v>0</v>
      </c>
      <c r="F9" s="152">
        <f t="shared" si="0"/>
        <v>0</v>
      </c>
      <c r="G9" s="152">
        <f t="shared" si="1"/>
        <v>0</v>
      </c>
      <c r="H9" s="211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</row>
    <row r="10" spans="1:59" x14ac:dyDescent="0.3">
      <c r="A10" s="209" t="s">
        <v>187</v>
      </c>
      <c r="B10" s="210"/>
      <c r="C10" s="210"/>
      <c r="D10" s="210"/>
      <c r="E10" s="145">
        <f>IF(C10&gt;0,(LOOKUP(A10,Sistematización!$B$14:$B$24,Sistematización!$D$14:$D$24)),0)</f>
        <v>0</v>
      </c>
      <c r="F10" s="152">
        <f t="shared" si="0"/>
        <v>0</v>
      </c>
      <c r="G10" s="152">
        <f t="shared" si="1"/>
        <v>0</v>
      </c>
      <c r="H10" s="211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</row>
    <row r="11" spans="1:59" x14ac:dyDescent="0.3">
      <c r="A11" s="209" t="s">
        <v>187</v>
      </c>
      <c r="B11" s="210"/>
      <c r="C11" s="210"/>
      <c r="D11" s="210"/>
      <c r="E11" s="145">
        <f>IF(C11&gt;0,(LOOKUP(A11,Sistematización!$B$14:$B$24,Sistematización!$D$14:$D$24)),0)</f>
        <v>0</v>
      </c>
      <c r="F11" s="152">
        <f t="shared" si="0"/>
        <v>0</v>
      </c>
      <c r="G11" s="152">
        <f t="shared" si="1"/>
        <v>0</v>
      </c>
      <c r="H11" s="211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</row>
    <row r="12" spans="1:59" x14ac:dyDescent="0.3">
      <c r="A12" s="209" t="s">
        <v>187</v>
      </c>
      <c r="B12" s="210"/>
      <c r="C12" s="210"/>
      <c r="D12" s="210"/>
      <c r="E12" s="145">
        <f>IF(C12&gt;0,(LOOKUP(A12,Sistematización!$B$14:$B$24,Sistematización!$D$14:$D$24)),0)</f>
        <v>0</v>
      </c>
      <c r="F12" s="152">
        <f t="shared" si="0"/>
        <v>0</v>
      </c>
      <c r="G12" s="152">
        <f t="shared" si="1"/>
        <v>0</v>
      </c>
      <c r="H12" s="211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</row>
    <row r="13" spans="1:59" x14ac:dyDescent="0.3">
      <c r="A13" s="209" t="s">
        <v>187</v>
      </c>
      <c r="B13" s="210"/>
      <c r="C13" s="210"/>
      <c r="D13" s="210"/>
      <c r="E13" s="145">
        <f>IF(C13&gt;0,(LOOKUP(A13,Sistematización!$B$14:$B$24,Sistematización!$D$14:$D$24)),0)</f>
        <v>0</v>
      </c>
      <c r="F13" s="152">
        <f t="shared" si="0"/>
        <v>0</v>
      </c>
      <c r="G13" s="152">
        <f t="shared" si="1"/>
        <v>0</v>
      </c>
      <c r="H13" s="211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</row>
    <row r="14" spans="1:59" ht="15.6" x14ac:dyDescent="0.3">
      <c r="A14" s="266" t="s">
        <v>305</v>
      </c>
      <c r="B14" s="267"/>
      <c r="C14" s="267"/>
      <c r="D14" s="267"/>
      <c r="E14" s="268"/>
      <c r="F14" s="156">
        <f>SUM(F6:F13)</f>
        <v>0</v>
      </c>
      <c r="G14" s="156">
        <f>SUM(G6:G13)</f>
        <v>0</v>
      </c>
      <c r="H14" s="156">
        <f>SUM(H6:H13)</f>
        <v>0</v>
      </c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</row>
    <row r="15" spans="1:59" x14ac:dyDescent="0.3">
      <c r="A15" s="265" t="s">
        <v>233</v>
      </c>
      <c r="B15" s="265"/>
      <c r="C15" s="265"/>
      <c r="D15" s="265"/>
      <c r="E15" s="265"/>
      <c r="F15" s="265"/>
      <c r="G15" s="265"/>
      <c r="H15" s="265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</row>
    <row r="16" spans="1:59" x14ac:dyDescent="0.3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</row>
    <row r="17" spans="1:59" x14ac:dyDescent="0.3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  <c r="BB17" s="158"/>
      <c r="BC17" s="158"/>
      <c r="BD17" s="158"/>
      <c r="BE17" s="158"/>
      <c r="BF17" s="158"/>
      <c r="BG17" s="158"/>
    </row>
    <row r="18" spans="1:59" x14ac:dyDescent="0.3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8"/>
      <c r="AR18" s="158"/>
      <c r="AS18" s="158"/>
      <c r="AT18" s="158"/>
      <c r="AU18" s="158"/>
      <c r="AV18" s="158"/>
      <c r="AW18" s="158"/>
      <c r="AX18" s="158"/>
      <c r="AY18" s="158"/>
      <c r="AZ18" s="158"/>
      <c r="BA18" s="158"/>
      <c r="BB18" s="158"/>
      <c r="BC18" s="158"/>
      <c r="BD18" s="158"/>
      <c r="BE18" s="158"/>
      <c r="BF18" s="158"/>
      <c r="BG18" s="158"/>
    </row>
    <row r="19" spans="1:59" x14ac:dyDescent="0.3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8"/>
      <c r="BA19" s="158"/>
      <c r="BB19" s="158"/>
      <c r="BC19" s="158"/>
      <c r="BD19" s="158"/>
      <c r="BE19" s="158"/>
      <c r="BF19" s="158"/>
      <c r="BG19" s="158"/>
    </row>
    <row r="20" spans="1:59" x14ac:dyDescent="0.3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</row>
    <row r="21" spans="1:59" x14ac:dyDescent="0.3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C21" s="158"/>
      <c r="BD21" s="158"/>
      <c r="BE21" s="158"/>
      <c r="BF21" s="158"/>
      <c r="BG21" s="158"/>
    </row>
    <row r="22" spans="1:59" x14ac:dyDescent="0.3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</row>
    <row r="23" spans="1:59" x14ac:dyDescent="0.3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</row>
    <row r="24" spans="1:59" x14ac:dyDescent="0.3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</row>
    <row r="25" spans="1:59" x14ac:dyDescent="0.3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  <c r="BF25" s="158"/>
      <c r="BG25" s="158"/>
    </row>
    <row r="26" spans="1:59" x14ac:dyDescent="0.3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/>
      <c r="AZ26" s="158"/>
      <c r="BA26" s="158"/>
      <c r="BB26" s="158"/>
      <c r="BC26" s="158"/>
      <c r="BD26" s="158"/>
      <c r="BE26" s="158"/>
      <c r="BF26" s="158"/>
      <c r="BG26" s="158"/>
    </row>
    <row r="27" spans="1:59" x14ac:dyDescent="0.3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</row>
    <row r="28" spans="1:59" x14ac:dyDescent="0.3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  <c r="BC28" s="158"/>
      <c r="BD28" s="158"/>
      <c r="BE28" s="158"/>
      <c r="BF28" s="158"/>
      <c r="BG28" s="158"/>
    </row>
    <row r="29" spans="1:59" x14ac:dyDescent="0.3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</row>
    <row r="30" spans="1:59" x14ac:dyDescent="0.3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</row>
    <row r="31" spans="1:59" x14ac:dyDescent="0.3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</row>
    <row r="32" spans="1:59" x14ac:dyDescent="0.3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</row>
    <row r="33" spans="1:59" x14ac:dyDescent="0.3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F33" s="158"/>
      <c r="BG33" s="158"/>
    </row>
    <row r="34" spans="1:59" x14ac:dyDescent="0.3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F34" s="158"/>
      <c r="BG34" s="158"/>
    </row>
    <row r="35" spans="1:59" x14ac:dyDescent="0.3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Y35" s="158"/>
      <c r="AZ35" s="158"/>
      <c r="BA35" s="158"/>
      <c r="BB35" s="158"/>
      <c r="BC35" s="158"/>
      <c r="BD35" s="158"/>
      <c r="BE35" s="158"/>
      <c r="BF35" s="158"/>
      <c r="BG35" s="158"/>
    </row>
    <row r="36" spans="1:59" x14ac:dyDescent="0.3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8"/>
      <c r="AX36" s="158"/>
      <c r="AY36" s="158"/>
      <c r="AZ36" s="158"/>
      <c r="BA36" s="158"/>
      <c r="BB36" s="158"/>
      <c r="BC36" s="158"/>
      <c r="BD36" s="158"/>
      <c r="BE36" s="158"/>
      <c r="BF36" s="158"/>
      <c r="BG36" s="158"/>
    </row>
    <row r="37" spans="1:59" x14ac:dyDescent="0.3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8"/>
      <c r="BB37" s="158"/>
      <c r="BC37" s="158"/>
      <c r="BD37" s="158"/>
      <c r="BE37" s="158"/>
      <c r="BF37" s="158"/>
      <c r="BG37" s="158"/>
    </row>
    <row r="38" spans="1:59" x14ac:dyDescent="0.3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158"/>
      <c r="BG38" s="158"/>
    </row>
    <row r="39" spans="1:59" x14ac:dyDescent="0.3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</row>
    <row r="40" spans="1:59" x14ac:dyDescent="0.3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</row>
    <row r="41" spans="1:59" x14ac:dyDescent="0.3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</row>
    <row r="42" spans="1:59" x14ac:dyDescent="0.3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</row>
    <row r="43" spans="1:59" x14ac:dyDescent="0.3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</row>
    <row r="44" spans="1:59" x14ac:dyDescent="0.3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</row>
    <row r="45" spans="1:59" x14ac:dyDescent="0.3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</row>
    <row r="46" spans="1:59" x14ac:dyDescent="0.3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</row>
    <row r="47" spans="1:59" x14ac:dyDescent="0.3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</row>
    <row r="48" spans="1:59" x14ac:dyDescent="0.3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</row>
    <row r="49" spans="1:59" x14ac:dyDescent="0.3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</row>
    <row r="50" spans="1:59" x14ac:dyDescent="0.3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</row>
    <row r="51" spans="1:59" x14ac:dyDescent="0.3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8"/>
      <c r="AW51" s="158"/>
      <c r="AX51" s="158"/>
      <c r="AY51" s="158"/>
      <c r="AZ51" s="158"/>
      <c r="BA51" s="158"/>
      <c r="BB51" s="158"/>
      <c r="BC51" s="158"/>
      <c r="BD51" s="158"/>
      <c r="BE51" s="158"/>
      <c r="BF51" s="158"/>
      <c r="BG51" s="158"/>
    </row>
    <row r="52" spans="1:59" x14ac:dyDescent="0.3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8"/>
      <c r="AO52" s="158"/>
      <c r="AP52" s="158"/>
      <c r="AQ52" s="158"/>
      <c r="AR52" s="158"/>
      <c r="AS52" s="158"/>
      <c r="AT52" s="158"/>
      <c r="AU52" s="158"/>
      <c r="AV52" s="158"/>
      <c r="AW52" s="158"/>
      <c r="AX52" s="158"/>
      <c r="AY52" s="158"/>
      <c r="AZ52" s="158"/>
      <c r="BA52" s="158"/>
      <c r="BB52" s="158"/>
      <c r="BC52" s="158"/>
      <c r="BD52" s="158"/>
      <c r="BE52" s="158"/>
      <c r="BF52" s="158"/>
      <c r="BG52" s="158"/>
    </row>
    <row r="53" spans="1:59" x14ac:dyDescent="0.3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8"/>
      <c r="AO53" s="158"/>
      <c r="AP53" s="158"/>
      <c r="AQ53" s="158"/>
      <c r="AR53" s="158"/>
      <c r="AS53" s="158"/>
      <c r="AT53" s="158"/>
      <c r="AU53" s="158"/>
      <c r="AV53" s="158"/>
      <c r="AW53" s="158"/>
      <c r="AX53" s="158"/>
      <c r="AY53" s="158"/>
      <c r="AZ53" s="158"/>
      <c r="BA53" s="158"/>
      <c r="BB53" s="158"/>
      <c r="BC53" s="158"/>
      <c r="BD53" s="158"/>
      <c r="BE53" s="158"/>
      <c r="BF53" s="158"/>
      <c r="BG53" s="158"/>
    </row>
    <row r="54" spans="1:59" x14ac:dyDescent="0.3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8"/>
      <c r="AO54" s="158"/>
      <c r="AP54" s="158"/>
      <c r="AQ54" s="158"/>
      <c r="AR54" s="158"/>
      <c r="AS54" s="158"/>
      <c r="AT54" s="158"/>
      <c r="AU54" s="158"/>
      <c r="AV54" s="158"/>
      <c r="AW54" s="158"/>
      <c r="AX54" s="158"/>
      <c r="AY54" s="158"/>
      <c r="AZ54" s="158"/>
      <c r="BA54" s="158"/>
      <c r="BB54" s="158"/>
      <c r="BC54" s="158"/>
      <c r="BD54" s="158"/>
      <c r="BE54" s="158"/>
      <c r="BF54" s="158"/>
      <c r="BG54" s="158"/>
    </row>
    <row r="55" spans="1:59" x14ac:dyDescent="0.3">
      <c r="A55" s="158"/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8"/>
      <c r="AO55" s="158"/>
      <c r="AP55" s="158"/>
      <c r="AQ55" s="158"/>
      <c r="AR55" s="158"/>
      <c r="AS55" s="158"/>
      <c r="AT55" s="158"/>
      <c r="AU55" s="158"/>
      <c r="AV55" s="158"/>
      <c r="AW55" s="158"/>
      <c r="AX55" s="158"/>
      <c r="AY55" s="158"/>
      <c r="AZ55" s="158"/>
      <c r="BA55" s="158"/>
      <c r="BB55" s="158"/>
      <c r="BC55" s="158"/>
      <c r="BD55" s="158"/>
      <c r="BE55" s="158"/>
      <c r="BF55" s="158"/>
      <c r="BG55" s="158"/>
    </row>
    <row r="56" spans="1:59" x14ac:dyDescent="0.3">
      <c r="A56" s="158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8"/>
      <c r="AO56" s="158"/>
      <c r="AP56" s="158"/>
      <c r="AQ56" s="158"/>
      <c r="AR56" s="158"/>
      <c r="AS56" s="158"/>
      <c r="AT56" s="158"/>
      <c r="AU56" s="158"/>
      <c r="AV56" s="158"/>
      <c r="AW56" s="158"/>
      <c r="AX56" s="158"/>
      <c r="AY56" s="158"/>
      <c r="AZ56" s="158"/>
      <c r="BA56" s="158"/>
      <c r="BB56" s="158"/>
      <c r="BC56" s="158"/>
      <c r="BD56" s="158"/>
      <c r="BE56" s="158"/>
      <c r="BF56" s="158"/>
      <c r="BG56" s="158"/>
    </row>
    <row r="57" spans="1:59" x14ac:dyDescent="0.3">
      <c r="A57" s="158"/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8"/>
      <c r="AI57" s="158"/>
      <c r="AJ57" s="158"/>
      <c r="AK57" s="158"/>
      <c r="AL57" s="158"/>
      <c r="AM57" s="158"/>
      <c r="AN57" s="158"/>
      <c r="AO57" s="158"/>
      <c r="AP57" s="158"/>
      <c r="AQ57" s="158"/>
      <c r="AR57" s="158"/>
      <c r="AS57" s="158"/>
      <c r="AT57" s="158"/>
      <c r="AU57" s="158"/>
      <c r="AV57" s="158"/>
      <c r="AW57" s="158"/>
      <c r="AX57" s="158"/>
      <c r="AY57" s="158"/>
      <c r="AZ57" s="158"/>
      <c r="BA57" s="158"/>
      <c r="BB57" s="158"/>
      <c r="BC57" s="158"/>
      <c r="BD57" s="158"/>
      <c r="BE57" s="158"/>
      <c r="BF57" s="158"/>
      <c r="BG57" s="158"/>
    </row>
    <row r="58" spans="1:59" x14ac:dyDescent="0.3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8"/>
      <c r="AM58" s="158"/>
      <c r="AN58" s="158"/>
      <c r="AO58" s="158"/>
      <c r="AP58" s="158"/>
      <c r="AQ58" s="158"/>
      <c r="AR58" s="158"/>
      <c r="AS58" s="158"/>
      <c r="AT58" s="158"/>
      <c r="AU58" s="158"/>
      <c r="AV58" s="158"/>
      <c r="AW58" s="158"/>
      <c r="AX58" s="158"/>
      <c r="AY58" s="158"/>
      <c r="AZ58" s="158"/>
      <c r="BA58" s="158"/>
      <c r="BB58" s="158"/>
      <c r="BC58" s="158"/>
      <c r="BD58" s="158"/>
      <c r="BE58" s="158"/>
      <c r="BF58" s="158"/>
      <c r="BG58" s="158"/>
    </row>
    <row r="59" spans="1:59" x14ac:dyDescent="0.3">
      <c r="A59" s="158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  <c r="AL59" s="158"/>
      <c r="AM59" s="158"/>
      <c r="AN59" s="158"/>
      <c r="AO59" s="158"/>
      <c r="AP59" s="158"/>
      <c r="AQ59" s="158"/>
      <c r="AR59" s="158"/>
      <c r="AS59" s="158"/>
      <c r="AT59" s="158"/>
      <c r="AU59" s="158"/>
      <c r="AV59" s="158"/>
      <c r="AW59" s="158"/>
      <c r="AX59" s="158"/>
      <c r="AY59" s="158"/>
      <c r="AZ59" s="158"/>
      <c r="BA59" s="158"/>
      <c r="BB59" s="158"/>
      <c r="BC59" s="158"/>
      <c r="BD59" s="158"/>
      <c r="BE59" s="158"/>
      <c r="BF59" s="158"/>
      <c r="BG59" s="158"/>
    </row>
    <row r="60" spans="1:59" x14ac:dyDescent="0.3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</row>
    <row r="61" spans="1:59" x14ac:dyDescent="0.3">
      <c r="A61" s="158"/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</row>
    <row r="62" spans="1:59" x14ac:dyDescent="0.3">
      <c r="A62" s="158"/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</row>
    <row r="63" spans="1:59" x14ac:dyDescent="0.3">
      <c r="A63" s="158"/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</row>
    <row r="64" spans="1:59" x14ac:dyDescent="0.3">
      <c r="A64" s="158"/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</row>
    <row r="65" spans="1:59" x14ac:dyDescent="0.3">
      <c r="A65" s="158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</row>
    <row r="66" spans="1:59" x14ac:dyDescent="0.3">
      <c r="A66" s="158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</row>
    <row r="67" spans="1:59" x14ac:dyDescent="0.3">
      <c r="A67" s="158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  <c r="BF67" s="158"/>
      <c r="BG67" s="158"/>
    </row>
    <row r="68" spans="1:59" x14ac:dyDescent="0.3">
      <c r="A68" s="158"/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  <c r="AV68" s="158"/>
      <c r="AW68" s="158"/>
      <c r="AX68" s="158"/>
      <c r="AY68" s="158"/>
      <c r="AZ68" s="158"/>
      <c r="BA68" s="158"/>
      <c r="BB68" s="158"/>
      <c r="BC68" s="158"/>
      <c r="BD68" s="158"/>
      <c r="BE68" s="158"/>
      <c r="BF68" s="158"/>
      <c r="BG68" s="158"/>
    </row>
    <row r="69" spans="1:59" x14ac:dyDescent="0.3">
      <c r="A69" s="158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8"/>
      <c r="AO69" s="158"/>
      <c r="AP69" s="158"/>
      <c r="AQ69" s="158"/>
      <c r="AR69" s="158"/>
      <c r="AS69" s="158"/>
      <c r="AT69" s="158"/>
      <c r="AU69" s="158"/>
      <c r="AV69" s="158"/>
      <c r="AW69" s="158"/>
      <c r="AX69" s="158"/>
      <c r="AY69" s="158"/>
      <c r="AZ69" s="158"/>
      <c r="BA69" s="158"/>
      <c r="BB69" s="158"/>
      <c r="BC69" s="158"/>
      <c r="BD69" s="158"/>
      <c r="BE69" s="158"/>
      <c r="BF69" s="158"/>
      <c r="BG69" s="158"/>
    </row>
    <row r="70" spans="1:59" x14ac:dyDescent="0.3">
      <c r="A70" s="158"/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  <c r="AY70" s="158"/>
      <c r="AZ70" s="158"/>
      <c r="BA70" s="158"/>
      <c r="BB70" s="158"/>
      <c r="BC70" s="158"/>
      <c r="BD70" s="158"/>
      <c r="BE70" s="158"/>
      <c r="BF70" s="158"/>
      <c r="BG70" s="158"/>
    </row>
    <row r="71" spans="1:59" x14ac:dyDescent="0.3">
      <c r="A71" s="158"/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  <c r="AQ71" s="158"/>
      <c r="AR71" s="158"/>
      <c r="AS71" s="158"/>
      <c r="AT71" s="158"/>
      <c r="AU71" s="158"/>
      <c r="AV71" s="158"/>
      <c r="AW71" s="158"/>
      <c r="AX71" s="158"/>
      <c r="AY71" s="158"/>
      <c r="AZ71" s="158"/>
      <c r="BA71" s="158"/>
      <c r="BB71" s="158"/>
      <c r="BC71" s="158"/>
      <c r="BD71" s="158"/>
      <c r="BE71" s="158"/>
      <c r="BF71" s="158"/>
      <c r="BG71" s="158"/>
    </row>
    <row r="72" spans="1:59" x14ac:dyDescent="0.3">
      <c r="A72" s="158"/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  <c r="BD72" s="158"/>
      <c r="BE72" s="158"/>
      <c r="BF72" s="158"/>
      <c r="BG72" s="158"/>
    </row>
    <row r="73" spans="1:59" x14ac:dyDescent="0.3">
      <c r="A73" s="158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  <c r="AR73" s="158"/>
      <c r="AS73" s="158"/>
      <c r="AT73" s="158"/>
      <c r="AU73" s="158"/>
      <c r="AV73" s="158"/>
      <c r="AW73" s="158"/>
      <c r="AX73" s="158"/>
      <c r="AY73" s="158"/>
      <c r="AZ73" s="158"/>
      <c r="BA73" s="158"/>
      <c r="BB73" s="158"/>
      <c r="BC73" s="158"/>
      <c r="BD73" s="158"/>
      <c r="BE73" s="158"/>
      <c r="BF73" s="158"/>
      <c r="BG73" s="158"/>
    </row>
    <row r="74" spans="1:59" x14ac:dyDescent="0.3">
      <c r="A74" s="158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8"/>
      <c r="BD74" s="158"/>
      <c r="BE74" s="158"/>
      <c r="BF74" s="158"/>
      <c r="BG74" s="158"/>
    </row>
    <row r="75" spans="1:59" x14ac:dyDescent="0.3">
      <c r="A75" s="158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8"/>
      <c r="AO75" s="158"/>
      <c r="AP75" s="158"/>
      <c r="AQ75" s="158"/>
      <c r="AR75" s="158"/>
      <c r="AS75" s="158"/>
      <c r="AT75" s="158"/>
      <c r="AU75" s="158"/>
      <c r="AV75" s="158"/>
      <c r="AW75" s="158"/>
      <c r="AX75" s="158"/>
      <c r="AY75" s="158"/>
      <c r="AZ75" s="158"/>
      <c r="BA75" s="158"/>
      <c r="BB75" s="158"/>
      <c r="BC75" s="158"/>
      <c r="BD75" s="158"/>
      <c r="BE75" s="158"/>
      <c r="BF75" s="158"/>
      <c r="BG75" s="158"/>
    </row>
    <row r="76" spans="1:59" x14ac:dyDescent="0.3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  <c r="AR76" s="158"/>
      <c r="AS76" s="158"/>
      <c r="AT76" s="158"/>
      <c r="AU76" s="158"/>
      <c r="AV76" s="158"/>
      <c r="AW76" s="158"/>
      <c r="AX76" s="158"/>
      <c r="AY76" s="158"/>
      <c r="AZ76" s="158"/>
      <c r="BA76" s="158"/>
      <c r="BB76" s="158"/>
      <c r="BC76" s="158"/>
      <c r="BD76" s="158"/>
      <c r="BE76" s="158"/>
      <c r="BF76" s="158"/>
      <c r="BG76" s="158"/>
    </row>
    <row r="77" spans="1:59" x14ac:dyDescent="0.3">
      <c r="A77" s="158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  <c r="AU77" s="158"/>
      <c r="AV77" s="158"/>
      <c r="AW77" s="158"/>
      <c r="AX77" s="158"/>
      <c r="AY77" s="158"/>
      <c r="AZ77" s="158"/>
      <c r="BA77" s="158"/>
      <c r="BB77" s="158"/>
      <c r="BC77" s="158"/>
      <c r="BD77" s="158"/>
      <c r="BE77" s="158"/>
      <c r="BF77" s="158"/>
      <c r="BG77" s="158"/>
    </row>
    <row r="78" spans="1:59" x14ac:dyDescent="0.3">
      <c r="A78" s="158"/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158"/>
      <c r="AZ78" s="158"/>
      <c r="BA78" s="158"/>
      <c r="BB78" s="158"/>
      <c r="BC78" s="158"/>
      <c r="BD78" s="158"/>
      <c r="BE78" s="158"/>
      <c r="BF78" s="158"/>
      <c r="BG78" s="158"/>
    </row>
    <row r="79" spans="1:59" x14ac:dyDescent="0.3">
      <c r="A79" s="158"/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  <c r="AU79" s="158"/>
      <c r="AV79" s="158"/>
      <c r="AW79" s="158"/>
      <c r="AX79" s="158"/>
      <c r="AY79" s="158"/>
      <c r="AZ79" s="158"/>
      <c r="BA79" s="158"/>
      <c r="BB79" s="158"/>
      <c r="BC79" s="158"/>
      <c r="BD79" s="158"/>
      <c r="BE79" s="158"/>
      <c r="BF79" s="158"/>
      <c r="BG79" s="158"/>
    </row>
    <row r="80" spans="1:59" x14ac:dyDescent="0.3">
      <c r="A80" s="158"/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158"/>
      <c r="BD80" s="158"/>
      <c r="BE80" s="158"/>
      <c r="BF80" s="158"/>
      <c r="BG80" s="158"/>
    </row>
    <row r="81" spans="1:59" x14ac:dyDescent="0.3">
      <c r="A81" s="158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  <c r="AV81" s="158"/>
      <c r="AW81" s="158"/>
      <c r="AX81" s="158"/>
      <c r="AY81" s="158"/>
      <c r="AZ81" s="158"/>
      <c r="BA81" s="158"/>
      <c r="BB81" s="158"/>
      <c r="BC81" s="158"/>
      <c r="BD81" s="158"/>
      <c r="BE81" s="158"/>
      <c r="BF81" s="158"/>
      <c r="BG81" s="158"/>
    </row>
    <row r="82" spans="1:59" x14ac:dyDescent="0.3">
      <c r="A82" s="158"/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</row>
    <row r="83" spans="1:59" x14ac:dyDescent="0.3">
      <c r="A83" s="158"/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  <c r="AV83" s="158"/>
      <c r="AW83" s="158"/>
      <c r="AX83" s="158"/>
      <c r="AY83" s="158"/>
      <c r="AZ83" s="158"/>
      <c r="BA83" s="158"/>
      <c r="BB83" s="158"/>
      <c r="BC83" s="158"/>
      <c r="BD83" s="158"/>
      <c r="BE83" s="158"/>
      <c r="BF83" s="158"/>
      <c r="BG83" s="158"/>
    </row>
    <row r="84" spans="1:59" x14ac:dyDescent="0.3">
      <c r="A84" s="158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  <c r="AY84" s="158"/>
      <c r="AZ84" s="158"/>
      <c r="BA84" s="158"/>
      <c r="BB84" s="158"/>
      <c r="BC84" s="158"/>
      <c r="BD84" s="158"/>
      <c r="BE84" s="158"/>
      <c r="BF84" s="158"/>
      <c r="BG84" s="158"/>
    </row>
    <row r="85" spans="1:59" x14ac:dyDescent="0.3">
      <c r="A85" s="158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  <c r="AV85" s="158"/>
      <c r="AW85" s="158"/>
      <c r="AX85" s="158"/>
      <c r="AY85" s="158"/>
      <c r="AZ85" s="158"/>
      <c r="BA85" s="158"/>
      <c r="BB85" s="158"/>
      <c r="BC85" s="158"/>
      <c r="BD85" s="158"/>
      <c r="BE85" s="158"/>
      <c r="BF85" s="158"/>
      <c r="BG85" s="158"/>
    </row>
    <row r="86" spans="1:59" x14ac:dyDescent="0.3">
      <c r="A86" s="158"/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Q86" s="158"/>
      <c r="AR86" s="158"/>
      <c r="AS86" s="158"/>
      <c r="AT86" s="158"/>
      <c r="AU86" s="158"/>
      <c r="AV86" s="158"/>
      <c r="AW86" s="158"/>
      <c r="AX86" s="158"/>
      <c r="AY86" s="158"/>
      <c r="AZ86" s="158"/>
      <c r="BA86" s="158"/>
      <c r="BB86" s="158"/>
      <c r="BC86" s="158"/>
      <c r="BD86" s="158"/>
      <c r="BE86" s="158"/>
      <c r="BF86" s="158"/>
      <c r="BG86" s="158"/>
    </row>
    <row r="87" spans="1:59" x14ac:dyDescent="0.3">
      <c r="A87" s="158"/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  <c r="AQ87" s="158"/>
      <c r="AR87" s="158"/>
      <c r="AS87" s="158"/>
      <c r="AT87" s="158"/>
      <c r="AU87" s="158"/>
      <c r="AV87" s="158"/>
      <c r="AW87" s="158"/>
      <c r="AX87" s="158"/>
      <c r="AY87" s="158"/>
      <c r="AZ87" s="158"/>
      <c r="BA87" s="158"/>
      <c r="BB87" s="158"/>
      <c r="BC87" s="158"/>
      <c r="BD87" s="158"/>
      <c r="BE87" s="158"/>
      <c r="BF87" s="158"/>
      <c r="BG87" s="158"/>
    </row>
    <row r="88" spans="1:59" x14ac:dyDescent="0.3">
      <c r="A88" s="158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  <c r="AH88" s="158"/>
      <c r="AI88" s="158"/>
      <c r="AJ88" s="158"/>
      <c r="AK88" s="158"/>
      <c r="AL88" s="158"/>
      <c r="AM88" s="158"/>
      <c r="AN88" s="158"/>
      <c r="AO88" s="158"/>
      <c r="AP88" s="158"/>
      <c r="AQ88" s="158"/>
      <c r="AR88" s="158"/>
      <c r="AS88" s="158"/>
      <c r="AT88" s="158"/>
      <c r="AU88" s="158"/>
      <c r="AV88" s="158"/>
      <c r="AW88" s="158"/>
      <c r="AX88" s="158"/>
      <c r="AY88" s="158"/>
      <c r="AZ88" s="158"/>
      <c r="BA88" s="158"/>
      <c r="BB88" s="158"/>
      <c r="BC88" s="158"/>
      <c r="BD88" s="158"/>
      <c r="BE88" s="158"/>
      <c r="BF88" s="158"/>
      <c r="BG88" s="158"/>
    </row>
    <row r="89" spans="1:59" x14ac:dyDescent="0.3">
      <c r="A89" s="158"/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  <c r="AP89" s="158"/>
      <c r="AQ89" s="158"/>
      <c r="AR89" s="158"/>
      <c r="AS89" s="158"/>
      <c r="AT89" s="158"/>
      <c r="AU89" s="158"/>
      <c r="AV89" s="158"/>
      <c r="AW89" s="158"/>
      <c r="AX89" s="158"/>
      <c r="AY89" s="158"/>
      <c r="AZ89" s="158"/>
      <c r="BA89" s="158"/>
      <c r="BB89" s="158"/>
      <c r="BC89" s="158"/>
      <c r="BD89" s="158"/>
      <c r="BE89" s="158"/>
      <c r="BF89" s="158"/>
      <c r="BG89" s="158"/>
    </row>
    <row r="90" spans="1:59" x14ac:dyDescent="0.3">
      <c r="A90" s="158"/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8"/>
      <c r="AT90" s="158"/>
      <c r="AU90" s="158"/>
      <c r="AV90" s="158"/>
      <c r="AW90" s="158"/>
      <c r="AX90" s="158"/>
      <c r="AY90" s="158"/>
      <c r="AZ90" s="158"/>
      <c r="BA90" s="158"/>
      <c r="BB90" s="158"/>
      <c r="BC90" s="158"/>
      <c r="BD90" s="158"/>
      <c r="BE90" s="158"/>
      <c r="BF90" s="158"/>
      <c r="BG90" s="158"/>
    </row>
    <row r="91" spans="1:59" x14ac:dyDescent="0.3">
      <c r="A91" s="158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  <c r="AV91" s="158"/>
      <c r="AW91" s="158"/>
      <c r="AX91" s="158"/>
      <c r="AY91" s="158"/>
      <c r="AZ91" s="158"/>
      <c r="BA91" s="158"/>
      <c r="BB91" s="158"/>
      <c r="BC91" s="158"/>
      <c r="BD91" s="158"/>
      <c r="BE91" s="158"/>
      <c r="BF91" s="158"/>
      <c r="BG91" s="158"/>
    </row>
    <row r="92" spans="1:59" x14ac:dyDescent="0.3">
      <c r="A92" s="158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158"/>
      <c r="AS92" s="158"/>
      <c r="AT92" s="158"/>
      <c r="AU92" s="158"/>
      <c r="AV92" s="158"/>
      <c r="AW92" s="158"/>
      <c r="AX92" s="158"/>
      <c r="AY92" s="158"/>
      <c r="AZ92" s="158"/>
      <c r="BA92" s="158"/>
      <c r="BB92" s="158"/>
      <c r="BC92" s="158"/>
      <c r="BD92" s="158"/>
      <c r="BE92" s="158"/>
      <c r="BF92" s="158"/>
      <c r="BG92" s="158"/>
    </row>
    <row r="93" spans="1:59" x14ac:dyDescent="0.3">
      <c r="A93" s="158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58"/>
      <c r="AT93" s="158"/>
      <c r="AU93" s="158"/>
      <c r="AV93" s="158"/>
      <c r="AW93" s="158"/>
      <c r="AX93" s="158"/>
      <c r="AY93" s="158"/>
      <c r="AZ93" s="158"/>
      <c r="BA93" s="158"/>
      <c r="BB93" s="158"/>
      <c r="BC93" s="158"/>
      <c r="BD93" s="158"/>
      <c r="BE93" s="158"/>
      <c r="BF93" s="158"/>
      <c r="BG93" s="158"/>
    </row>
    <row r="94" spans="1:59" x14ac:dyDescent="0.3">
      <c r="A94" s="158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  <c r="AM94" s="158"/>
      <c r="AN94" s="158"/>
      <c r="AO94" s="158"/>
      <c r="AP94" s="158"/>
      <c r="AQ94" s="158"/>
      <c r="AR94" s="158"/>
      <c r="AS94" s="158"/>
      <c r="AT94" s="158"/>
      <c r="AU94" s="158"/>
      <c r="AV94" s="158"/>
      <c r="AW94" s="158"/>
      <c r="AX94" s="158"/>
      <c r="AY94" s="158"/>
      <c r="AZ94" s="158"/>
      <c r="BA94" s="158"/>
      <c r="BB94" s="158"/>
      <c r="BC94" s="158"/>
      <c r="BD94" s="158"/>
      <c r="BE94" s="158"/>
      <c r="BF94" s="158"/>
      <c r="BG94" s="158"/>
    </row>
    <row r="95" spans="1:59" x14ac:dyDescent="0.3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  <c r="AU95" s="158"/>
      <c r="AV95" s="158"/>
      <c r="AW95" s="158"/>
      <c r="AX95" s="158"/>
      <c r="AY95" s="158"/>
      <c r="AZ95" s="158"/>
      <c r="BA95" s="158"/>
      <c r="BB95" s="158"/>
      <c r="BC95" s="158"/>
      <c r="BD95" s="158"/>
      <c r="BE95" s="158"/>
      <c r="BF95" s="158"/>
      <c r="BG95" s="158"/>
    </row>
    <row r="96" spans="1:59" x14ac:dyDescent="0.3">
      <c r="A96" s="158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  <c r="AH96" s="158"/>
      <c r="AI96" s="158"/>
      <c r="AJ96" s="158"/>
      <c r="AK96" s="158"/>
      <c r="AL96" s="158"/>
      <c r="AM96" s="158"/>
      <c r="AN96" s="158"/>
      <c r="AO96" s="158"/>
      <c r="AP96" s="158"/>
      <c r="AQ96" s="158"/>
      <c r="AR96" s="158"/>
      <c r="AS96" s="158"/>
      <c r="AT96" s="158"/>
      <c r="AU96" s="158"/>
      <c r="AV96" s="158"/>
      <c r="AW96" s="158"/>
      <c r="AX96" s="158"/>
      <c r="AY96" s="158"/>
      <c r="AZ96" s="158"/>
      <c r="BA96" s="158"/>
      <c r="BB96" s="158"/>
      <c r="BC96" s="158"/>
      <c r="BD96" s="158"/>
      <c r="BE96" s="158"/>
      <c r="BF96" s="158"/>
      <c r="BG96" s="158"/>
    </row>
    <row r="97" spans="1:59" x14ac:dyDescent="0.3">
      <c r="A97" s="158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  <c r="AM97" s="158"/>
      <c r="AN97" s="158"/>
      <c r="AO97" s="158"/>
      <c r="AP97" s="158"/>
      <c r="AQ97" s="158"/>
      <c r="AR97" s="158"/>
      <c r="AS97" s="158"/>
      <c r="AT97" s="158"/>
      <c r="AU97" s="158"/>
      <c r="AV97" s="158"/>
      <c r="AW97" s="158"/>
      <c r="AX97" s="158"/>
      <c r="AY97" s="158"/>
      <c r="AZ97" s="158"/>
      <c r="BA97" s="158"/>
      <c r="BB97" s="158"/>
      <c r="BC97" s="158"/>
      <c r="BD97" s="158"/>
      <c r="BE97" s="158"/>
      <c r="BF97" s="158"/>
      <c r="BG97" s="158"/>
    </row>
    <row r="98" spans="1:59" x14ac:dyDescent="0.3">
      <c r="A98" s="158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  <c r="AU98" s="158"/>
      <c r="AV98" s="158"/>
      <c r="AW98" s="158"/>
      <c r="AX98" s="158"/>
      <c r="AY98" s="158"/>
      <c r="AZ98" s="158"/>
      <c r="BA98" s="158"/>
      <c r="BB98" s="158"/>
      <c r="BC98" s="158"/>
      <c r="BD98" s="158"/>
      <c r="BE98" s="158"/>
      <c r="BF98" s="158"/>
      <c r="BG98" s="158"/>
    </row>
    <row r="99" spans="1:59" x14ac:dyDescent="0.3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  <c r="AM99" s="158"/>
      <c r="AN99" s="158"/>
      <c r="AO99" s="158"/>
      <c r="AP99" s="158"/>
      <c r="AQ99" s="158"/>
      <c r="AR99" s="158"/>
      <c r="AS99" s="158"/>
      <c r="AT99" s="158"/>
      <c r="AU99" s="158"/>
      <c r="AV99" s="158"/>
      <c r="AW99" s="158"/>
      <c r="AX99" s="158"/>
      <c r="AY99" s="158"/>
      <c r="AZ99" s="158"/>
      <c r="BA99" s="158"/>
      <c r="BB99" s="158"/>
      <c r="BC99" s="158"/>
      <c r="BD99" s="158"/>
      <c r="BE99" s="158"/>
      <c r="BF99" s="158"/>
      <c r="BG99" s="158"/>
    </row>
    <row r="100" spans="1:59" x14ac:dyDescent="0.3">
      <c r="A100" s="158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  <c r="AZ100" s="158"/>
      <c r="BA100" s="158"/>
      <c r="BB100" s="158"/>
      <c r="BC100" s="158"/>
      <c r="BD100" s="158"/>
      <c r="BE100" s="158"/>
      <c r="BF100" s="158"/>
      <c r="BG100" s="158"/>
    </row>
    <row r="101" spans="1:59" x14ac:dyDescent="0.3">
      <c r="A101" s="158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58"/>
      <c r="AU101" s="158"/>
      <c r="AV101" s="158"/>
      <c r="AW101" s="158"/>
      <c r="AX101" s="158"/>
      <c r="AY101" s="158"/>
      <c r="AZ101" s="158"/>
      <c r="BA101" s="158"/>
      <c r="BB101" s="158"/>
      <c r="BC101" s="158"/>
      <c r="BD101" s="158"/>
      <c r="BE101" s="158"/>
      <c r="BF101" s="158"/>
      <c r="BG101" s="158"/>
    </row>
    <row r="102" spans="1:59" x14ac:dyDescent="0.3">
      <c r="A102" s="158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158"/>
      <c r="BB102" s="158"/>
      <c r="BC102" s="158"/>
      <c r="BD102" s="158"/>
      <c r="BE102" s="158"/>
      <c r="BF102" s="158"/>
      <c r="BG102" s="158"/>
    </row>
    <row r="103" spans="1:59" x14ac:dyDescent="0.3">
      <c r="A103" s="158"/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58"/>
      <c r="AM103" s="158"/>
      <c r="AN103" s="158"/>
      <c r="AO103" s="158"/>
      <c r="AP103" s="158"/>
      <c r="AQ103" s="158"/>
      <c r="AR103" s="158"/>
      <c r="AS103" s="158"/>
      <c r="AT103" s="158"/>
      <c r="AU103" s="158"/>
      <c r="AV103" s="158"/>
      <c r="AW103" s="158"/>
      <c r="AX103" s="158"/>
      <c r="AY103" s="158"/>
      <c r="AZ103" s="158"/>
      <c r="BA103" s="158"/>
      <c r="BB103" s="158"/>
      <c r="BC103" s="158"/>
      <c r="BD103" s="158"/>
      <c r="BE103" s="158"/>
      <c r="BF103" s="158"/>
      <c r="BG103" s="158"/>
    </row>
    <row r="104" spans="1:59" x14ac:dyDescent="0.3">
      <c r="A104" s="158"/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58"/>
      <c r="AM104" s="158"/>
      <c r="AN104" s="158"/>
      <c r="AO104" s="158"/>
      <c r="AP104" s="158"/>
      <c r="AQ104" s="158"/>
      <c r="AR104" s="158"/>
      <c r="AS104" s="158"/>
      <c r="AT104" s="158"/>
      <c r="AU104" s="158"/>
      <c r="AV104" s="158"/>
      <c r="AW104" s="158"/>
      <c r="AX104" s="158"/>
      <c r="AY104" s="158"/>
      <c r="AZ104" s="158"/>
      <c r="BA104" s="158"/>
      <c r="BB104" s="158"/>
      <c r="BC104" s="158"/>
      <c r="BD104" s="158"/>
      <c r="BE104" s="158"/>
      <c r="BF104" s="158"/>
      <c r="BG104" s="158"/>
    </row>
    <row r="105" spans="1:59" x14ac:dyDescent="0.3">
      <c r="A105" s="158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58"/>
      <c r="AM105" s="158"/>
      <c r="AN105" s="158"/>
      <c r="AO105" s="158"/>
      <c r="AP105" s="158"/>
      <c r="AQ105" s="158"/>
      <c r="AR105" s="158"/>
      <c r="AS105" s="158"/>
      <c r="AT105" s="158"/>
      <c r="AU105" s="158"/>
      <c r="AV105" s="158"/>
      <c r="AW105" s="158"/>
      <c r="AX105" s="158"/>
      <c r="AY105" s="158"/>
      <c r="AZ105" s="158"/>
      <c r="BA105" s="158"/>
      <c r="BB105" s="158"/>
      <c r="BC105" s="158"/>
      <c r="BD105" s="158"/>
      <c r="BE105" s="158"/>
      <c r="BF105" s="158"/>
      <c r="BG105" s="158"/>
    </row>
    <row r="106" spans="1:59" x14ac:dyDescent="0.3">
      <c r="A106" s="158"/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58"/>
      <c r="AM106" s="158"/>
      <c r="AN106" s="158"/>
      <c r="AO106" s="158"/>
      <c r="AP106" s="158"/>
      <c r="AQ106" s="158"/>
      <c r="AR106" s="158"/>
      <c r="AS106" s="158"/>
      <c r="AT106" s="158"/>
      <c r="AU106" s="158"/>
      <c r="AV106" s="158"/>
      <c r="AW106" s="158"/>
      <c r="AX106" s="158"/>
      <c r="AY106" s="158"/>
      <c r="AZ106" s="158"/>
      <c r="BA106" s="158"/>
      <c r="BB106" s="158"/>
      <c r="BC106" s="158"/>
      <c r="BD106" s="158"/>
      <c r="BE106" s="158"/>
      <c r="BF106" s="158"/>
      <c r="BG106" s="158"/>
    </row>
    <row r="107" spans="1:59" x14ac:dyDescent="0.3">
      <c r="A107" s="158"/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58"/>
      <c r="AG107" s="158"/>
      <c r="AH107" s="158"/>
      <c r="AI107" s="158"/>
      <c r="AJ107" s="158"/>
      <c r="AK107" s="158"/>
      <c r="AL107" s="158"/>
      <c r="AM107" s="158"/>
      <c r="AN107" s="158"/>
      <c r="AO107" s="158"/>
      <c r="AP107" s="158"/>
      <c r="AQ107" s="158"/>
      <c r="AR107" s="158"/>
      <c r="AS107" s="158"/>
      <c r="AT107" s="158"/>
      <c r="AU107" s="158"/>
      <c r="AV107" s="158"/>
      <c r="AW107" s="158"/>
      <c r="AX107" s="158"/>
      <c r="AY107" s="158"/>
      <c r="AZ107" s="158"/>
      <c r="BA107" s="158"/>
      <c r="BB107" s="158"/>
      <c r="BC107" s="158"/>
      <c r="BD107" s="158"/>
      <c r="BE107" s="158"/>
      <c r="BF107" s="158"/>
      <c r="BG107" s="158"/>
    </row>
    <row r="108" spans="1:59" x14ac:dyDescent="0.3">
      <c r="A108" s="158"/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58"/>
      <c r="AG108" s="158"/>
      <c r="AH108" s="158"/>
      <c r="AI108" s="158"/>
      <c r="AJ108" s="158"/>
      <c r="AK108" s="158"/>
      <c r="AL108" s="158"/>
      <c r="AM108" s="158"/>
      <c r="AN108" s="158"/>
      <c r="AO108" s="158"/>
      <c r="AP108" s="158"/>
      <c r="AQ108" s="158"/>
      <c r="AR108" s="158"/>
      <c r="AS108" s="158"/>
      <c r="AT108" s="158"/>
      <c r="AU108" s="158"/>
      <c r="AV108" s="158"/>
      <c r="AW108" s="158"/>
      <c r="AX108" s="158"/>
      <c r="AY108" s="158"/>
      <c r="AZ108" s="158"/>
      <c r="BA108" s="158"/>
      <c r="BB108" s="158"/>
      <c r="BC108" s="158"/>
      <c r="BD108" s="158"/>
      <c r="BE108" s="158"/>
      <c r="BF108" s="158"/>
      <c r="BG108" s="158"/>
    </row>
    <row r="109" spans="1:59" x14ac:dyDescent="0.3">
      <c r="A109" s="158"/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8"/>
      <c r="AI109" s="158"/>
      <c r="AJ109" s="158"/>
      <c r="AK109" s="158"/>
      <c r="AL109" s="158"/>
      <c r="AM109" s="158"/>
      <c r="AN109" s="158"/>
      <c r="AO109" s="158"/>
      <c r="AP109" s="158"/>
      <c r="AQ109" s="158"/>
      <c r="AR109" s="158"/>
      <c r="AS109" s="158"/>
      <c r="AT109" s="158"/>
      <c r="AU109" s="158"/>
      <c r="AV109" s="158"/>
      <c r="AW109" s="158"/>
      <c r="AX109" s="158"/>
      <c r="AY109" s="158"/>
      <c r="AZ109" s="158"/>
      <c r="BA109" s="158"/>
      <c r="BB109" s="158"/>
      <c r="BC109" s="158"/>
      <c r="BD109" s="158"/>
      <c r="BE109" s="158"/>
      <c r="BF109" s="158"/>
      <c r="BG109" s="158"/>
    </row>
    <row r="110" spans="1:59" x14ac:dyDescent="0.3">
      <c r="A110" s="158"/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58"/>
      <c r="AG110" s="158"/>
      <c r="AH110" s="158"/>
      <c r="AI110" s="158"/>
      <c r="AJ110" s="158"/>
      <c r="AK110" s="158"/>
      <c r="AL110" s="158"/>
      <c r="AM110" s="158"/>
      <c r="AN110" s="158"/>
      <c r="AO110" s="158"/>
      <c r="AP110" s="158"/>
      <c r="AQ110" s="158"/>
      <c r="AR110" s="158"/>
      <c r="AS110" s="158"/>
      <c r="AT110" s="158"/>
      <c r="AU110" s="158"/>
      <c r="AV110" s="158"/>
      <c r="AW110" s="158"/>
      <c r="AX110" s="158"/>
      <c r="AY110" s="158"/>
      <c r="AZ110" s="158"/>
      <c r="BA110" s="158"/>
      <c r="BB110" s="158"/>
      <c r="BC110" s="158"/>
      <c r="BD110" s="158"/>
      <c r="BE110" s="158"/>
      <c r="BF110" s="158"/>
      <c r="BG110" s="158"/>
    </row>
    <row r="111" spans="1:59" x14ac:dyDescent="0.3">
      <c r="A111" s="158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58"/>
      <c r="AG111" s="158"/>
      <c r="AH111" s="158"/>
      <c r="AI111" s="158"/>
      <c r="AJ111" s="158"/>
      <c r="AK111" s="158"/>
      <c r="AL111" s="158"/>
      <c r="AM111" s="158"/>
      <c r="AN111" s="158"/>
      <c r="AO111" s="158"/>
      <c r="AP111" s="158"/>
      <c r="AQ111" s="158"/>
      <c r="AR111" s="158"/>
      <c r="AS111" s="158"/>
      <c r="AT111" s="158"/>
      <c r="AU111" s="158"/>
      <c r="AV111" s="158"/>
      <c r="AW111" s="158"/>
      <c r="AX111" s="158"/>
      <c r="AY111" s="158"/>
      <c r="AZ111" s="158"/>
      <c r="BA111" s="158"/>
      <c r="BB111" s="158"/>
      <c r="BC111" s="158"/>
      <c r="BD111" s="158"/>
      <c r="BE111" s="158"/>
      <c r="BF111" s="158"/>
      <c r="BG111" s="158"/>
    </row>
    <row r="112" spans="1:59" x14ac:dyDescent="0.3">
      <c r="A112" s="158"/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8"/>
      <c r="AG112" s="158"/>
      <c r="AH112" s="158"/>
      <c r="AI112" s="158"/>
      <c r="AJ112" s="158"/>
      <c r="AK112" s="158"/>
      <c r="AL112" s="158"/>
      <c r="AM112" s="158"/>
      <c r="AN112" s="158"/>
      <c r="AO112" s="158"/>
      <c r="AP112" s="158"/>
      <c r="AQ112" s="158"/>
      <c r="AR112" s="158"/>
      <c r="AS112" s="158"/>
      <c r="AT112" s="158"/>
      <c r="AU112" s="158"/>
      <c r="AV112" s="158"/>
      <c r="AW112" s="158"/>
      <c r="AX112" s="158"/>
      <c r="AY112" s="158"/>
      <c r="AZ112" s="158"/>
      <c r="BA112" s="158"/>
      <c r="BB112" s="158"/>
      <c r="BC112" s="158"/>
      <c r="BD112" s="158"/>
      <c r="BE112" s="158"/>
      <c r="BF112" s="158"/>
      <c r="BG112" s="158"/>
    </row>
    <row r="113" spans="1:59" x14ac:dyDescent="0.3">
      <c r="A113" s="158"/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8"/>
      <c r="AG113" s="158"/>
      <c r="AH113" s="158"/>
      <c r="AI113" s="158"/>
      <c r="AJ113" s="158"/>
      <c r="AK113" s="158"/>
      <c r="AL113" s="158"/>
      <c r="AM113" s="158"/>
      <c r="AN113" s="158"/>
      <c r="AO113" s="158"/>
      <c r="AP113" s="158"/>
      <c r="AQ113" s="158"/>
      <c r="AR113" s="158"/>
      <c r="AS113" s="158"/>
      <c r="AT113" s="158"/>
      <c r="AU113" s="158"/>
      <c r="AV113" s="158"/>
      <c r="AW113" s="158"/>
      <c r="AX113" s="158"/>
      <c r="AY113" s="158"/>
      <c r="AZ113" s="158"/>
      <c r="BA113" s="158"/>
      <c r="BB113" s="158"/>
      <c r="BC113" s="158"/>
      <c r="BD113" s="158"/>
      <c r="BE113" s="158"/>
      <c r="BF113" s="158"/>
      <c r="BG113" s="158"/>
    </row>
    <row r="114" spans="1:59" x14ac:dyDescent="0.3">
      <c r="A114" s="158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8"/>
      <c r="AG114" s="158"/>
      <c r="AH114" s="158"/>
      <c r="AI114" s="158"/>
      <c r="AJ114" s="158"/>
      <c r="AK114" s="158"/>
      <c r="AL114" s="158"/>
      <c r="AM114" s="158"/>
      <c r="AN114" s="158"/>
      <c r="AO114" s="158"/>
      <c r="AP114" s="158"/>
      <c r="AQ114" s="158"/>
      <c r="AR114" s="158"/>
      <c r="AS114" s="158"/>
      <c r="AT114" s="158"/>
      <c r="AU114" s="158"/>
      <c r="AV114" s="158"/>
      <c r="AW114" s="158"/>
      <c r="AX114" s="158"/>
      <c r="AY114" s="158"/>
      <c r="AZ114" s="158"/>
      <c r="BA114" s="158"/>
      <c r="BB114" s="158"/>
      <c r="BC114" s="158"/>
      <c r="BD114" s="158"/>
      <c r="BE114" s="158"/>
      <c r="BF114" s="158"/>
      <c r="BG114" s="158"/>
    </row>
    <row r="115" spans="1:59" x14ac:dyDescent="0.3">
      <c r="A115" s="158"/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8"/>
      <c r="AE115" s="158"/>
      <c r="AF115" s="158"/>
      <c r="AG115" s="158"/>
      <c r="AH115" s="158"/>
      <c r="AI115" s="158"/>
      <c r="AJ115" s="158"/>
      <c r="AK115" s="158"/>
      <c r="AL115" s="158"/>
      <c r="AM115" s="158"/>
      <c r="AN115" s="158"/>
      <c r="AO115" s="158"/>
      <c r="AP115" s="158"/>
      <c r="AQ115" s="158"/>
      <c r="AR115" s="158"/>
      <c r="AS115" s="158"/>
      <c r="AT115" s="158"/>
      <c r="AU115" s="158"/>
      <c r="AV115" s="158"/>
      <c r="AW115" s="158"/>
      <c r="AX115" s="158"/>
      <c r="AY115" s="158"/>
      <c r="AZ115" s="158"/>
      <c r="BA115" s="158"/>
      <c r="BB115" s="158"/>
      <c r="BC115" s="158"/>
      <c r="BD115" s="158"/>
      <c r="BE115" s="158"/>
      <c r="BF115" s="158"/>
      <c r="BG115" s="158"/>
    </row>
    <row r="116" spans="1:59" x14ac:dyDescent="0.3">
      <c r="A116" s="158"/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8"/>
      <c r="AG116" s="158"/>
      <c r="AH116" s="158"/>
      <c r="AI116" s="158"/>
      <c r="AJ116" s="158"/>
      <c r="AK116" s="158"/>
      <c r="AL116" s="158"/>
      <c r="AM116" s="158"/>
      <c r="AN116" s="158"/>
      <c r="AO116" s="158"/>
      <c r="AP116" s="158"/>
      <c r="AQ116" s="158"/>
      <c r="AR116" s="158"/>
      <c r="AS116" s="158"/>
      <c r="AT116" s="158"/>
      <c r="AU116" s="158"/>
      <c r="AV116" s="158"/>
      <c r="AW116" s="158"/>
      <c r="AX116" s="158"/>
      <c r="AY116" s="158"/>
      <c r="AZ116" s="158"/>
      <c r="BA116" s="158"/>
      <c r="BB116" s="158"/>
      <c r="BC116" s="158"/>
      <c r="BD116" s="158"/>
      <c r="BE116" s="158"/>
      <c r="BF116" s="158"/>
      <c r="BG116" s="158"/>
    </row>
    <row r="117" spans="1:59" x14ac:dyDescent="0.3">
      <c r="A117" s="158"/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58"/>
      <c r="AG117" s="158"/>
      <c r="AH117" s="158"/>
      <c r="AI117" s="158"/>
      <c r="AJ117" s="158"/>
      <c r="AK117" s="158"/>
      <c r="AL117" s="158"/>
      <c r="AM117" s="158"/>
      <c r="AN117" s="158"/>
      <c r="AO117" s="158"/>
      <c r="AP117" s="158"/>
      <c r="AQ117" s="158"/>
      <c r="AR117" s="158"/>
      <c r="AS117" s="158"/>
      <c r="AT117" s="158"/>
      <c r="AU117" s="158"/>
      <c r="AV117" s="158"/>
      <c r="AW117" s="158"/>
      <c r="AX117" s="158"/>
      <c r="AY117" s="158"/>
      <c r="AZ117" s="158"/>
      <c r="BA117" s="158"/>
      <c r="BB117" s="158"/>
      <c r="BC117" s="158"/>
      <c r="BD117" s="158"/>
      <c r="BE117" s="158"/>
      <c r="BF117" s="158"/>
      <c r="BG117" s="158"/>
    </row>
    <row r="118" spans="1:59" x14ac:dyDescent="0.3">
      <c r="A118" s="158"/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58"/>
      <c r="AT118" s="158"/>
      <c r="AU118" s="158"/>
      <c r="AV118" s="158"/>
      <c r="AW118" s="158"/>
      <c r="AX118" s="158"/>
      <c r="AY118" s="158"/>
      <c r="AZ118" s="158"/>
      <c r="BA118" s="158"/>
      <c r="BB118" s="158"/>
      <c r="BC118" s="158"/>
      <c r="BD118" s="158"/>
      <c r="BE118" s="158"/>
      <c r="BF118" s="158"/>
      <c r="BG118" s="158"/>
    </row>
    <row r="119" spans="1:59" x14ac:dyDescent="0.3">
      <c r="A119" s="158"/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  <c r="AF119" s="158"/>
      <c r="AG119" s="158"/>
      <c r="AH119" s="158"/>
      <c r="AI119" s="158"/>
      <c r="AJ119" s="158"/>
      <c r="AK119" s="158"/>
      <c r="AL119" s="158"/>
      <c r="AM119" s="158"/>
      <c r="AN119" s="158"/>
      <c r="AO119" s="158"/>
      <c r="AP119" s="158"/>
      <c r="AQ119" s="158"/>
      <c r="AR119" s="158"/>
      <c r="AS119" s="158"/>
      <c r="AT119" s="158"/>
      <c r="AU119" s="158"/>
      <c r="AV119" s="158"/>
      <c r="AW119" s="158"/>
      <c r="AX119" s="158"/>
      <c r="AY119" s="158"/>
      <c r="AZ119" s="158"/>
      <c r="BA119" s="158"/>
      <c r="BB119" s="158"/>
      <c r="BC119" s="158"/>
      <c r="BD119" s="158"/>
      <c r="BE119" s="158"/>
      <c r="BF119" s="158"/>
      <c r="BG119" s="158"/>
    </row>
    <row r="120" spans="1:59" x14ac:dyDescent="0.3">
      <c r="A120" s="158"/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58"/>
      <c r="AM120" s="158"/>
      <c r="AN120" s="158"/>
      <c r="AO120" s="158"/>
      <c r="AP120" s="158"/>
      <c r="AQ120" s="158"/>
      <c r="AR120" s="158"/>
      <c r="AS120" s="158"/>
      <c r="AT120" s="158"/>
      <c r="AU120" s="158"/>
      <c r="AV120" s="158"/>
      <c r="AW120" s="158"/>
      <c r="AX120" s="158"/>
      <c r="AY120" s="158"/>
      <c r="AZ120" s="158"/>
      <c r="BA120" s="158"/>
      <c r="BB120" s="158"/>
      <c r="BC120" s="158"/>
      <c r="BD120" s="158"/>
      <c r="BE120" s="158"/>
      <c r="BF120" s="158"/>
      <c r="BG120" s="158"/>
    </row>
    <row r="121" spans="1:59" x14ac:dyDescent="0.3">
      <c r="A121" s="158"/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58"/>
      <c r="AG121" s="158"/>
      <c r="AH121" s="158"/>
      <c r="AI121" s="158"/>
      <c r="AJ121" s="158"/>
      <c r="AK121" s="158"/>
      <c r="AL121" s="158"/>
      <c r="AM121" s="158"/>
      <c r="AN121" s="158"/>
      <c r="AO121" s="158"/>
      <c r="AP121" s="158"/>
      <c r="AQ121" s="158"/>
      <c r="AR121" s="158"/>
      <c r="AS121" s="158"/>
      <c r="AT121" s="158"/>
      <c r="AU121" s="158"/>
      <c r="AV121" s="158"/>
      <c r="AW121" s="158"/>
      <c r="AX121" s="158"/>
      <c r="AY121" s="158"/>
      <c r="AZ121" s="158"/>
      <c r="BA121" s="158"/>
      <c r="BB121" s="158"/>
      <c r="BC121" s="158"/>
      <c r="BD121" s="158"/>
      <c r="BE121" s="158"/>
      <c r="BF121" s="158"/>
      <c r="BG121" s="158"/>
    </row>
    <row r="122" spans="1:59" x14ac:dyDescent="0.3">
      <c r="A122" s="158"/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58"/>
      <c r="AM122" s="158"/>
      <c r="AN122" s="158"/>
      <c r="AO122" s="158"/>
      <c r="AP122" s="158"/>
      <c r="AQ122" s="158"/>
      <c r="AR122" s="158"/>
      <c r="AS122" s="158"/>
      <c r="AT122" s="158"/>
      <c r="AU122" s="158"/>
      <c r="AV122" s="158"/>
      <c r="AW122" s="158"/>
      <c r="AX122" s="158"/>
      <c r="AY122" s="158"/>
      <c r="AZ122" s="158"/>
      <c r="BA122" s="158"/>
      <c r="BB122" s="158"/>
      <c r="BC122" s="158"/>
      <c r="BD122" s="158"/>
      <c r="BE122" s="158"/>
      <c r="BF122" s="158"/>
      <c r="BG122" s="158"/>
    </row>
    <row r="123" spans="1:59" x14ac:dyDescent="0.3">
      <c r="A123" s="158"/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58"/>
      <c r="AE123" s="158"/>
      <c r="AF123" s="158"/>
      <c r="AG123" s="158"/>
      <c r="AH123" s="158"/>
      <c r="AI123" s="158"/>
      <c r="AJ123" s="158"/>
      <c r="AK123" s="158"/>
      <c r="AL123" s="158"/>
      <c r="AM123" s="158"/>
      <c r="AN123" s="158"/>
      <c r="AO123" s="158"/>
      <c r="AP123" s="158"/>
      <c r="AQ123" s="158"/>
      <c r="AR123" s="158"/>
      <c r="AS123" s="158"/>
      <c r="AT123" s="158"/>
      <c r="AU123" s="158"/>
      <c r="AV123" s="158"/>
      <c r="AW123" s="158"/>
      <c r="AX123" s="158"/>
      <c r="AY123" s="158"/>
      <c r="AZ123" s="158"/>
      <c r="BA123" s="158"/>
      <c r="BB123" s="158"/>
      <c r="BC123" s="158"/>
      <c r="BD123" s="158"/>
      <c r="BE123" s="158"/>
      <c r="BF123" s="158"/>
      <c r="BG123" s="158"/>
    </row>
    <row r="124" spans="1:59" x14ac:dyDescent="0.3">
      <c r="A124" s="158"/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58"/>
      <c r="AE124" s="158"/>
      <c r="AF124" s="158"/>
      <c r="AG124" s="158"/>
      <c r="AH124" s="158"/>
      <c r="AI124" s="158"/>
      <c r="AJ124" s="158"/>
      <c r="AK124" s="158"/>
      <c r="AL124" s="158"/>
      <c r="AM124" s="158"/>
      <c r="AN124" s="158"/>
      <c r="AO124" s="158"/>
      <c r="AP124" s="158"/>
      <c r="AQ124" s="158"/>
      <c r="AR124" s="158"/>
      <c r="AS124" s="158"/>
      <c r="AT124" s="158"/>
      <c r="AU124" s="158"/>
      <c r="AV124" s="158"/>
      <c r="AW124" s="158"/>
      <c r="AX124" s="158"/>
      <c r="AY124" s="158"/>
      <c r="AZ124" s="158"/>
      <c r="BA124" s="158"/>
      <c r="BB124" s="158"/>
      <c r="BC124" s="158"/>
      <c r="BD124" s="158"/>
      <c r="BE124" s="158"/>
      <c r="BF124" s="158"/>
      <c r="BG124" s="158"/>
    </row>
    <row r="125" spans="1:59" x14ac:dyDescent="0.3">
      <c r="A125" s="158"/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  <c r="AK125" s="158"/>
      <c r="AL125" s="158"/>
      <c r="AM125" s="158"/>
      <c r="AN125" s="158"/>
      <c r="AO125" s="158"/>
      <c r="AP125" s="158"/>
      <c r="AQ125" s="158"/>
      <c r="AR125" s="158"/>
      <c r="AS125" s="158"/>
      <c r="AT125" s="158"/>
      <c r="AU125" s="158"/>
      <c r="AV125" s="158"/>
      <c r="AW125" s="158"/>
      <c r="AX125" s="158"/>
      <c r="AY125" s="158"/>
      <c r="AZ125" s="158"/>
      <c r="BA125" s="158"/>
      <c r="BB125" s="158"/>
      <c r="BC125" s="158"/>
      <c r="BD125" s="158"/>
      <c r="BE125" s="158"/>
      <c r="BF125" s="158"/>
      <c r="BG125" s="158"/>
    </row>
    <row r="126" spans="1:59" x14ac:dyDescent="0.3">
      <c r="A126" s="158"/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  <c r="AF126" s="158"/>
      <c r="AG126" s="158"/>
      <c r="AH126" s="158"/>
      <c r="AI126" s="158"/>
      <c r="AJ126" s="158"/>
      <c r="AK126" s="158"/>
      <c r="AL126" s="158"/>
      <c r="AM126" s="158"/>
      <c r="AN126" s="158"/>
      <c r="AO126" s="158"/>
      <c r="AP126" s="158"/>
      <c r="AQ126" s="158"/>
      <c r="AR126" s="158"/>
      <c r="AS126" s="158"/>
      <c r="AT126" s="158"/>
      <c r="AU126" s="158"/>
      <c r="AV126" s="158"/>
      <c r="AW126" s="158"/>
      <c r="AX126" s="158"/>
      <c r="AY126" s="158"/>
      <c r="AZ126" s="158"/>
      <c r="BA126" s="158"/>
      <c r="BB126" s="158"/>
      <c r="BC126" s="158"/>
      <c r="BD126" s="158"/>
      <c r="BE126" s="158"/>
      <c r="BF126" s="158"/>
      <c r="BG126" s="158"/>
    </row>
    <row r="127" spans="1:59" x14ac:dyDescent="0.3">
      <c r="A127" s="158"/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58"/>
      <c r="AF127" s="158"/>
      <c r="AG127" s="158"/>
      <c r="AH127" s="158"/>
      <c r="AI127" s="158"/>
      <c r="AJ127" s="158"/>
      <c r="AK127" s="158"/>
      <c r="AL127" s="158"/>
      <c r="AM127" s="158"/>
      <c r="AN127" s="158"/>
      <c r="AO127" s="158"/>
      <c r="AP127" s="158"/>
      <c r="AQ127" s="158"/>
      <c r="AR127" s="158"/>
      <c r="AS127" s="158"/>
      <c r="AT127" s="158"/>
      <c r="AU127" s="158"/>
      <c r="AV127" s="158"/>
      <c r="AW127" s="158"/>
      <c r="AX127" s="158"/>
      <c r="AY127" s="158"/>
      <c r="AZ127" s="158"/>
      <c r="BA127" s="158"/>
      <c r="BB127" s="158"/>
      <c r="BC127" s="158"/>
      <c r="BD127" s="158"/>
      <c r="BE127" s="158"/>
      <c r="BF127" s="158"/>
      <c r="BG127" s="158"/>
    </row>
    <row r="128" spans="1:59" x14ac:dyDescent="0.3">
      <c r="A128" s="158"/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58"/>
      <c r="AF128" s="158"/>
      <c r="AG128" s="158"/>
      <c r="AH128" s="158"/>
      <c r="AI128" s="158"/>
      <c r="AJ128" s="158"/>
      <c r="AK128" s="158"/>
      <c r="AL128" s="158"/>
      <c r="AM128" s="158"/>
      <c r="AN128" s="158"/>
      <c r="AO128" s="158"/>
      <c r="AP128" s="158"/>
      <c r="AQ128" s="158"/>
      <c r="AR128" s="158"/>
      <c r="AS128" s="158"/>
      <c r="AT128" s="158"/>
      <c r="AU128" s="158"/>
      <c r="AV128" s="158"/>
      <c r="AW128" s="158"/>
      <c r="AX128" s="158"/>
      <c r="AY128" s="158"/>
      <c r="AZ128" s="158"/>
      <c r="BA128" s="158"/>
      <c r="BB128" s="158"/>
      <c r="BC128" s="158"/>
      <c r="BD128" s="158"/>
      <c r="BE128" s="158"/>
      <c r="BF128" s="158"/>
      <c r="BG128" s="158"/>
    </row>
    <row r="129" spans="1:59" x14ac:dyDescent="0.3">
      <c r="A129" s="158"/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8"/>
      <c r="AE129" s="158"/>
      <c r="AF129" s="158"/>
      <c r="AG129" s="158"/>
      <c r="AH129" s="158"/>
      <c r="AI129" s="158"/>
      <c r="AJ129" s="158"/>
      <c r="AK129" s="158"/>
      <c r="AL129" s="158"/>
      <c r="AM129" s="158"/>
      <c r="AN129" s="158"/>
      <c r="AO129" s="158"/>
      <c r="AP129" s="158"/>
      <c r="AQ129" s="158"/>
      <c r="AR129" s="158"/>
      <c r="AS129" s="158"/>
      <c r="AT129" s="158"/>
      <c r="AU129" s="158"/>
      <c r="AV129" s="158"/>
      <c r="AW129" s="158"/>
      <c r="AX129" s="158"/>
      <c r="AY129" s="158"/>
      <c r="AZ129" s="158"/>
      <c r="BA129" s="158"/>
      <c r="BB129" s="158"/>
      <c r="BC129" s="158"/>
      <c r="BD129" s="158"/>
      <c r="BE129" s="158"/>
      <c r="BF129" s="158"/>
      <c r="BG129" s="158"/>
    </row>
    <row r="130" spans="1:59" x14ac:dyDescent="0.3">
      <c r="A130" s="158"/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  <c r="AC130" s="158"/>
      <c r="AD130" s="158"/>
      <c r="AE130" s="158"/>
      <c r="AF130" s="158"/>
      <c r="AG130" s="158"/>
      <c r="AH130" s="158"/>
      <c r="AI130" s="158"/>
      <c r="AJ130" s="158"/>
      <c r="AK130" s="158"/>
      <c r="AL130" s="158"/>
      <c r="AM130" s="158"/>
      <c r="AN130" s="158"/>
      <c r="AO130" s="158"/>
      <c r="AP130" s="158"/>
      <c r="AQ130" s="158"/>
      <c r="AR130" s="158"/>
      <c r="AS130" s="158"/>
      <c r="AT130" s="158"/>
      <c r="AU130" s="158"/>
      <c r="AV130" s="158"/>
      <c r="AW130" s="158"/>
      <c r="AX130" s="158"/>
      <c r="AY130" s="158"/>
      <c r="AZ130" s="158"/>
      <c r="BA130" s="158"/>
      <c r="BB130" s="158"/>
      <c r="BC130" s="158"/>
      <c r="BD130" s="158"/>
      <c r="BE130" s="158"/>
      <c r="BF130" s="158"/>
      <c r="BG130" s="158"/>
    </row>
    <row r="131" spans="1:59" x14ac:dyDescent="0.3">
      <c r="A131" s="158"/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  <c r="AA131" s="158"/>
      <c r="AB131" s="158"/>
      <c r="AC131" s="158"/>
      <c r="AD131" s="158"/>
      <c r="AE131" s="158"/>
      <c r="AF131" s="158"/>
      <c r="AG131" s="158"/>
      <c r="AH131" s="158"/>
      <c r="AI131" s="158"/>
      <c r="AJ131" s="158"/>
      <c r="AK131" s="158"/>
      <c r="AL131" s="158"/>
      <c r="AM131" s="158"/>
      <c r="AN131" s="158"/>
      <c r="AO131" s="158"/>
      <c r="AP131" s="158"/>
      <c r="AQ131" s="158"/>
      <c r="AR131" s="158"/>
      <c r="AS131" s="158"/>
      <c r="AT131" s="158"/>
      <c r="AU131" s="158"/>
      <c r="AV131" s="158"/>
      <c r="AW131" s="158"/>
      <c r="AX131" s="158"/>
      <c r="AY131" s="158"/>
      <c r="AZ131" s="158"/>
      <c r="BA131" s="158"/>
      <c r="BB131" s="158"/>
      <c r="BC131" s="158"/>
      <c r="BD131" s="158"/>
      <c r="BE131" s="158"/>
      <c r="BF131" s="158"/>
      <c r="BG131" s="158"/>
    </row>
    <row r="132" spans="1:59" x14ac:dyDescent="0.3">
      <c r="A132" s="158"/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8"/>
      <c r="AE132" s="158"/>
      <c r="AF132" s="158"/>
      <c r="AG132" s="158"/>
      <c r="AH132" s="158"/>
      <c r="AI132" s="158"/>
      <c r="AJ132" s="158"/>
      <c r="AK132" s="158"/>
      <c r="AL132" s="158"/>
      <c r="AM132" s="158"/>
      <c r="AN132" s="158"/>
      <c r="AO132" s="158"/>
      <c r="AP132" s="158"/>
      <c r="AQ132" s="158"/>
      <c r="AR132" s="158"/>
      <c r="AS132" s="158"/>
      <c r="AT132" s="158"/>
      <c r="AU132" s="158"/>
      <c r="AV132" s="158"/>
      <c r="AW132" s="158"/>
      <c r="AX132" s="158"/>
      <c r="AY132" s="158"/>
      <c r="AZ132" s="158"/>
      <c r="BA132" s="158"/>
      <c r="BB132" s="158"/>
      <c r="BC132" s="158"/>
      <c r="BD132" s="158"/>
      <c r="BE132" s="158"/>
      <c r="BF132" s="158"/>
      <c r="BG132" s="158"/>
    </row>
    <row r="133" spans="1:59" x14ac:dyDescent="0.3">
      <c r="A133" s="158"/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158"/>
      <c r="AM133" s="158"/>
      <c r="AN133" s="158"/>
      <c r="AO133" s="158"/>
      <c r="AP133" s="158"/>
      <c r="AQ133" s="158"/>
      <c r="AR133" s="158"/>
      <c r="AS133" s="158"/>
      <c r="AT133" s="158"/>
      <c r="AU133" s="158"/>
      <c r="AV133" s="158"/>
      <c r="AW133" s="158"/>
      <c r="AX133" s="158"/>
      <c r="AY133" s="158"/>
      <c r="AZ133" s="158"/>
      <c r="BA133" s="158"/>
      <c r="BB133" s="158"/>
      <c r="BC133" s="158"/>
      <c r="BD133" s="158"/>
      <c r="BE133" s="158"/>
      <c r="BF133" s="158"/>
      <c r="BG133" s="158"/>
    </row>
    <row r="134" spans="1:59" x14ac:dyDescent="0.3">
      <c r="A134" s="158"/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  <c r="AF134" s="158"/>
      <c r="AG134" s="158"/>
      <c r="AH134" s="158"/>
      <c r="AI134" s="158"/>
      <c r="AJ134" s="158"/>
      <c r="AK134" s="158"/>
      <c r="AL134" s="158"/>
      <c r="AM134" s="158"/>
      <c r="AN134" s="158"/>
      <c r="AO134" s="158"/>
      <c r="AP134" s="158"/>
      <c r="AQ134" s="158"/>
      <c r="AR134" s="158"/>
      <c r="AS134" s="158"/>
      <c r="AT134" s="158"/>
      <c r="AU134" s="158"/>
      <c r="AV134" s="158"/>
      <c r="AW134" s="158"/>
      <c r="AX134" s="158"/>
      <c r="AY134" s="158"/>
      <c r="AZ134" s="158"/>
      <c r="BA134" s="158"/>
      <c r="BB134" s="158"/>
      <c r="BC134" s="158"/>
      <c r="BD134" s="158"/>
      <c r="BE134" s="158"/>
      <c r="BF134" s="158"/>
      <c r="BG134" s="158"/>
    </row>
    <row r="135" spans="1:59" x14ac:dyDescent="0.3">
      <c r="A135" s="158"/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  <c r="AA135" s="158"/>
      <c r="AB135" s="158"/>
      <c r="AC135" s="158"/>
      <c r="AD135" s="158"/>
      <c r="AE135" s="158"/>
      <c r="AF135" s="158"/>
      <c r="AG135" s="158"/>
      <c r="AH135" s="158"/>
      <c r="AI135" s="158"/>
      <c r="AJ135" s="158"/>
      <c r="AK135" s="158"/>
      <c r="AL135" s="158"/>
      <c r="AM135" s="158"/>
      <c r="AN135" s="158"/>
      <c r="AO135" s="158"/>
      <c r="AP135" s="158"/>
      <c r="AQ135" s="158"/>
      <c r="AR135" s="158"/>
      <c r="AS135" s="158"/>
      <c r="AT135" s="158"/>
      <c r="AU135" s="158"/>
      <c r="AV135" s="158"/>
      <c r="AW135" s="158"/>
      <c r="AX135" s="158"/>
      <c r="AY135" s="158"/>
      <c r="AZ135" s="158"/>
      <c r="BA135" s="158"/>
      <c r="BB135" s="158"/>
      <c r="BC135" s="158"/>
      <c r="BD135" s="158"/>
      <c r="BE135" s="158"/>
      <c r="BF135" s="158"/>
      <c r="BG135" s="158"/>
    </row>
    <row r="136" spans="1:59" x14ac:dyDescent="0.3">
      <c r="A136" s="158"/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  <c r="AA136" s="158"/>
      <c r="AB136" s="158"/>
      <c r="AC136" s="158"/>
      <c r="AD136" s="158"/>
      <c r="AE136" s="158"/>
      <c r="AF136" s="158"/>
      <c r="AG136" s="158"/>
      <c r="AH136" s="158"/>
      <c r="AI136" s="158"/>
      <c r="AJ136" s="158"/>
      <c r="AK136" s="158"/>
      <c r="AL136" s="158"/>
      <c r="AM136" s="158"/>
      <c r="AN136" s="158"/>
      <c r="AO136" s="158"/>
      <c r="AP136" s="158"/>
      <c r="AQ136" s="158"/>
      <c r="AR136" s="158"/>
      <c r="AS136" s="158"/>
      <c r="AT136" s="158"/>
      <c r="AU136" s="158"/>
      <c r="AV136" s="158"/>
      <c r="AW136" s="158"/>
      <c r="AX136" s="158"/>
      <c r="AY136" s="158"/>
      <c r="AZ136" s="158"/>
      <c r="BA136" s="158"/>
      <c r="BB136" s="158"/>
      <c r="BC136" s="158"/>
      <c r="BD136" s="158"/>
      <c r="BE136" s="158"/>
      <c r="BF136" s="158"/>
      <c r="BG136" s="158"/>
    </row>
    <row r="137" spans="1:59" x14ac:dyDescent="0.3">
      <c r="A137" s="158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  <c r="AA137" s="158"/>
      <c r="AB137" s="158"/>
      <c r="AC137" s="158"/>
      <c r="AD137" s="158"/>
      <c r="AE137" s="158"/>
      <c r="AF137" s="158"/>
      <c r="AG137" s="158"/>
      <c r="AH137" s="158"/>
      <c r="AI137" s="158"/>
      <c r="AJ137" s="158"/>
      <c r="AK137" s="158"/>
      <c r="AL137" s="158"/>
      <c r="AM137" s="158"/>
      <c r="AN137" s="158"/>
      <c r="AO137" s="158"/>
      <c r="AP137" s="158"/>
      <c r="AQ137" s="158"/>
      <c r="AR137" s="158"/>
      <c r="AS137" s="158"/>
      <c r="AT137" s="158"/>
      <c r="AU137" s="158"/>
      <c r="AV137" s="158"/>
      <c r="AW137" s="158"/>
      <c r="AX137" s="158"/>
      <c r="AY137" s="158"/>
      <c r="AZ137" s="158"/>
      <c r="BA137" s="158"/>
      <c r="BB137" s="158"/>
      <c r="BC137" s="158"/>
      <c r="BD137" s="158"/>
      <c r="BE137" s="158"/>
      <c r="BF137" s="158"/>
      <c r="BG137" s="158"/>
    </row>
    <row r="138" spans="1:59" x14ac:dyDescent="0.3">
      <c r="A138" s="158"/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  <c r="AA138" s="158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158"/>
      <c r="AM138" s="158"/>
      <c r="AN138" s="158"/>
      <c r="AO138" s="158"/>
      <c r="AP138" s="158"/>
      <c r="AQ138" s="158"/>
      <c r="AR138" s="158"/>
      <c r="AS138" s="158"/>
      <c r="AT138" s="158"/>
      <c r="AU138" s="158"/>
      <c r="AV138" s="158"/>
      <c r="AW138" s="158"/>
      <c r="AX138" s="158"/>
      <c r="AY138" s="158"/>
      <c r="AZ138" s="158"/>
      <c r="BA138" s="158"/>
      <c r="BB138" s="158"/>
      <c r="BC138" s="158"/>
      <c r="BD138" s="158"/>
      <c r="BE138" s="158"/>
      <c r="BF138" s="158"/>
      <c r="BG138" s="158"/>
    </row>
    <row r="139" spans="1:59" x14ac:dyDescent="0.3">
      <c r="A139" s="158"/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  <c r="AA139" s="158"/>
      <c r="AB139" s="158"/>
      <c r="AC139" s="158"/>
      <c r="AD139" s="158"/>
      <c r="AE139" s="158"/>
      <c r="AF139" s="158"/>
      <c r="AG139" s="158"/>
      <c r="AH139" s="158"/>
      <c r="AI139" s="158"/>
      <c r="AJ139" s="158"/>
      <c r="AK139" s="158"/>
      <c r="AL139" s="158"/>
      <c r="AM139" s="158"/>
      <c r="AN139" s="158"/>
      <c r="AO139" s="158"/>
      <c r="AP139" s="158"/>
      <c r="AQ139" s="158"/>
      <c r="AR139" s="158"/>
      <c r="AS139" s="158"/>
      <c r="AT139" s="158"/>
      <c r="AU139" s="158"/>
      <c r="AV139" s="158"/>
      <c r="AW139" s="158"/>
      <c r="AX139" s="158"/>
      <c r="AY139" s="158"/>
      <c r="AZ139" s="158"/>
      <c r="BA139" s="158"/>
      <c r="BB139" s="158"/>
      <c r="BC139" s="158"/>
      <c r="BD139" s="158"/>
      <c r="BE139" s="158"/>
      <c r="BF139" s="158"/>
      <c r="BG139" s="158"/>
    </row>
    <row r="140" spans="1:59" x14ac:dyDescent="0.3">
      <c r="A140" s="158"/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  <c r="AC140" s="158"/>
      <c r="AD140" s="158"/>
      <c r="AE140" s="158"/>
      <c r="AF140" s="158"/>
      <c r="AG140" s="158"/>
      <c r="AH140" s="158"/>
      <c r="AI140" s="158"/>
      <c r="AJ140" s="158"/>
      <c r="AK140" s="158"/>
      <c r="AL140" s="158"/>
      <c r="AM140" s="158"/>
      <c r="AN140" s="158"/>
      <c r="AO140" s="158"/>
      <c r="AP140" s="158"/>
      <c r="AQ140" s="158"/>
      <c r="AR140" s="158"/>
      <c r="AS140" s="158"/>
      <c r="AT140" s="158"/>
      <c r="AU140" s="158"/>
      <c r="AV140" s="158"/>
      <c r="AW140" s="158"/>
      <c r="AX140" s="158"/>
      <c r="AY140" s="158"/>
      <c r="AZ140" s="158"/>
      <c r="BA140" s="158"/>
      <c r="BB140" s="158"/>
      <c r="BC140" s="158"/>
      <c r="BD140" s="158"/>
      <c r="BE140" s="158"/>
      <c r="BF140" s="158"/>
      <c r="BG140" s="158"/>
    </row>
    <row r="141" spans="1:59" x14ac:dyDescent="0.3">
      <c r="A141" s="158"/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  <c r="AA141" s="158"/>
      <c r="AB141" s="158"/>
      <c r="AC141" s="158"/>
      <c r="AD141" s="158"/>
      <c r="AE141" s="158"/>
      <c r="AF141" s="158"/>
      <c r="AG141" s="158"/>
      <c r="AH141" s="158"/>
      <c r="AI141" s="158"/>
      <c r="AJ141" s="158"/>
      <c r="AK141" s="158"/>
      <c r="AL141" s="158"/>
      <c r="AM141" s="158"/>
      <c r="AN141" s="158"/>
      <c r="AO141" s="158"/>
      <c r="AP141" s="158"/>
      <c r="AQ141" s="158"/>
      <c r="AR141" s="158"/>
      <c r="AS141" s="158"/>
      <c r="AT141" s="158"/>
      <c r="AU141" s="158"/>
      <c r="AV141" s="158"/>
      <c r="AW141" s="158"/>
      <c r="AX141" s="158"/>
      <c r="AY141" s="158"/>
      <c r="AZ141" s="158"/>
      <c r="BA141" s="158"/>
      <c r="BB141" s="158"/>
      <c r="BC141" s="158"/>
      <c r="BD141" s="158"/>
      <c r="BE141" s="158"/>
      <c r="BF141" s="158"/>
      <c r="BG141" s="158"/>
    </row>
    <row r="142" spans="1:59" x14ac:dyDescent="0.3">
      <c r="A142" s="158"/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  <c r="AA142" s="158"/>
      <c r="AB142" s="158"/>
      <c r="AC142" s="158"/>
      <c r="AD142" s="158"/>
      <c r="AE142" s="158"/>
      <c r="AF142" s="158"/>
      <c r="AG142" s="158"/>
      <c r="AH142" s="158"/>
      <c r="AI142" s="158"/>
      <c r="AJ142" s="158"/>
      <c r="AK142" s="158"/>
      <c r="AL142" s="158"/>
      <c r="AM142" s="158"/>
      <c r="AN142" s="158"/>
      <c r="AO142" s="158"/>
      <c r="AP142" s="158"/>
      <c r="AQ142" s="158"/>
      <c r="AR142" s="158"/>
      <c r="AS142" s="158"/>
      <c r="AT142" s="158"/>
      <c r="AU142" s="158"/>
      <c r="AV142" s="158"/>
      <c r="AW142" s="158"/>
      <c r="AX142" s="158"/>
      <c r="AY142" s="158"/>
      <c r="AZ142" s="158"/>
      <c r="BA142" s="158"/>
      <c r="BB142" s="158"/>
      <c r="BC142" s="158"/>
      <c r="BD142" s="158"/>
      <c r="BE142" s="158"/>
      <c r="BF142" s="158"/>
      <c r="BG142" s="158"/>
    </row>
    <row r="143" spans="1:59" x14ac:dyDescent="0.3">
      <c r="A143" s="158"/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  <c r="AA143" s="158"/>
      <c r="AB143" s="158"/>
      <c r="AC143" s="158"/>
      <c r="AD143" s="158"/>
      <c r="AE143" s="158"/>
      <c r="AF143" s="158"/>
      <c r="AG143" s="158"/>
      <c r="AH143" s="158"/>
      <c r="AI143" s="158"/>
      <c r="AJ143" s="158"/>
      <c r="AK143" s="158"/>
      <c r="AL143" s="158"/>
      <c r="AM143" s="158"/>
      <c r="AN143" s="158"/>
      <c r="AO143" s="158"/>
      <c r="AP143" s="158"/>
      <c r="AQ143" s="158"/>
      <c r="AR143" s="158"/>
      <c r="AS143" s="158"/>
      <c r="AT143" s="158"/>
      <c r="AU143" s="158"/>
      <c r="AV143" s="158"/>
      <c r="AW143" s="158"/>
      <c r="AX143" s="158"/>
      <c r="AY143" s="158"/>
      <c r="AZ143" s="158"/>
      <c r="BA143" s="158"/>
      <c r="BB143" s="158"/>
      <c r="BC143" s="158"/>
      <c r="BD143" s="158"/>
      <c r="BE143" s="158"/>
      <c r="BF143" s="158"/>
      <c r="BG143" s="158"/>
    </row>
    <row r="144" spans="1:59" x14ac:dyDescent="0.3">
      <c r="A144" s="158"/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  <c r="AA144" s="158"/>
      <c r="AB144" s="158"/>
      <c r="AC144" s="158"/>
      <c r="AD144" s="158"/>
      <c r="AE144" s="158"/>
      <c r="AF144" s="158"/>
      <c r="AG144" s="158"/>
      <c r="AH144" s="158"/>
      <c r="AI144" s="158"/>
      <c r="AJ144" s="158"/>
      <c r="AK144" s="158"/>
      <c r="AL144" s="158"/>
      <c r="AM144" s="158"/>
      <c r="AN144" s="158"/>
      <c r="AO144" s="158"/>
      <c r="AP144" s="158"/>
      <c r="AQ144" s="158"/>
      <c r="AR144" s="158"/>
      <c r="AS144" s="158"/>
      <c r="AT144" s="158"/>
      <c r="AU144" s="158"/>
      <c r="AV144" s="158"/>
      <c r="AW144" s="158"/>
      <c r="AX144" s="158"/>
      <c r="AY144" s="158"/>
      <c r="AZ144" s="158"/>
      <c r="BA144" s="158"/>
      <c r="BB144" s="158"/>
      <c r="BC144" s="158"/>
      <c r="BD144" s="158"/>
      <c r="BE144" s="158"/>
      <c r="BF144" s="158"/>
      <c r="BG144" s="158"/>
    </row>
    <row r="145" spans="1:59" x14ac:dyDescent="0.3">
      <c r="A145" s="158"/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  <c r="AA145" s="158"/>
      <c r="AB145" s="158"/>
      <c r="AC145" s="158"/>
      <c r="AD145" s="158"/>
      <c r="AE145" s="158"/>
      <c r="AF145" s="158"/>
      <c r="AG145" s="158"/>
      <c r="AH145" s="158"/>
      <c r="AI145" s="158"/>
      <c r="AJ145" s="158"/>
      <c r="AK145" s="158"/>
      <c r="AL145" s="158"/>
      <c r="AM145" s="158"/>
      <c r="AN145" s="158"/>
      <c r="AO145" s="158"/>
      <c r="AP145" s="158"/>
      <c r="AQ145" s="158"/>
      <c r="AR145" s="158"/>
      <c r="AS145" s="158"/>
      <c r="AT145" s="158"/>
      <c r="AU145" s="158"/>
      <c r="AV145" s="158"/>
      <c r="AW145" s="158"/>
      <c r="AX145" s="158"/>
      <c r="AY145" s="158"/>
      <c r="AZ145" s="158"/>
      <c r="BA145" s="158"/>
      <c r="BB145" s="158"/>
      <c r="BC145" s="158"/>
      <c r="BD145" s="158"/>
      <c r="BE145" s="158"/>
      <c r="BF145" s="158"/>
      <c r="BG145" s="158"/>
    </row>
    <row r="146" spans="1:59" x14ac:dyDescent="0.3">
      <c r="A146" s="158"/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  <c r="AA146" s="158"/>
      <c r="AB146" s="158"/>
      <c r="AC146" s="158"/>
      <c r="AD146" s="158"/>
      <c r="AE146" s="158"/>
      <c r="AF146" s="158"/>
      <c r="AG146" s="158"/>
      <c r="AH146" s="158"/>
      <c r="AI146" s="158"/>
      <c r="AJ146" s="158"/>
      <c r="AK146" s="158"/>
      <c r="AL146" s="158"/>
      <c r="AM146" s="158"/>
      <c r="AN146" s="158"/>
      <c r="AO146" s="158"/>
      <c r="AP146" s="158"/>
      <c r="AQ146" s="158"/>
      <c r="AR146" s="158"/>
      <c r="AS146" s="158"/>
      <c r="AT146" s="158"/>
      <c r="AU146" s="158"/>
      <c r="AV146" s="158"/>
      <c r="AW146" s="158"/>
      <c r="AX146" s="158"/>
      <c r="AY146" s="158"/>
      <c r="AZ146" s="158"/>
      <c r="BA146" s="158"/>
      <c r="BB146" s="158"/>
      <c r="BC146" s="158"/>
      <c r="BD146" s="158"/>
      <c r="BE146" s="158"/>
      <c r="BF146" s="158"/>
      <c r="BG146" s="158"/>
    </row>
    <row r="147" spans="1:59" x14ac:dyDescent="0.3">
      <c r="A147" s="158"/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  <c r="AA147" s="158"/>
      <c r="AB147" s="158"/>
      <c r="AC147" s="158"/>
      <c r="AD147" s="158"/>
      <c r="AE147" s="158"/>
      <c r="AF147" s="158"/>
      <c r="AG147" s="158"/>
      <c r="AH147" s="158"/>
      <c r="AI147" s="158"/>
      <c r="AJ147" s="158"/>
      <c r="AK147" s="158"/>
      <c r="AL147" s="158"/>
      <c r="AM147" s="158"/>
      <c r="AN147" s="158"/>
      <c r="AO147" s="158"/>
      <c r="AP147" s="158"/>
      <c r="AQ147" s="158"/>
      <c r="AR147" s="158"/>
      <c r="AS147" s="158"/>
      <c r="AT147" s="158"/>
      <c r="AU147" s="158"/>
      <c r="AV147" s="158"/>
      <c r="AW147" s="158"/>
      <c r="AX147" s="158"/>
      <c r="AY147" s="158"/>
      <c r="AZ147" s="158"/>
      <c r="BA147" s="158"/>
      <c r="BB147" s="158"/>
      <c r="BC147" s="158"/>
      <c r="BD147" s="158"/>
      <c r="BE147" s="158"/>
      <c r="BF147" s="158"/>
      <c r="BG147" s="158"/>
    </row>
    <row r="148" spans="1:59" x14ac:dyDescent="0.3">
      <c r="A148" s="158"/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  <c r="AA148" s="158"/>
      <c r="AB148" s="158"/>
      <c r="AC148" s="158"/>
      <c r="AD148" s="158"/>
      <c r="AE148" s="158"/>
      <c r="AF148" s="158"/>
      <c r="AG148" s="158"/>
      <c r="AH148" s="158"/>
      <c r="AI148" s="158"/>
      <c r="AJ148" s="158"/>
      <c r="AK148" s="158"/>
      <c r="AL148" s="158"/>
      <c r="AM148" s="158"/>
      <c r="AN148" s="158"/>
      <c r="AO148" s="158"/>
      <c r="AP148" s="158"/>
      <c r="AQ148" s="158"/>
      <c r="AR148" s="158"/>
      <c r="AS148" s="158"/>
      <c r="AT148" s="158"/>
      <c r="AU148" s="158"/>
      <c r="AV148" s="158"/>
      <c r="AW148" s="158"/>
      <c r="AX148" s="158"/>
      <c r="AY148" s="158"/>
      <c r="AZ148" s="158"/>
      <c r="BA148" s="158"/>
      <c r="BB148" s="158"/>
      <c r="BC148" s="158"/>
      <c r="BD148" s="158"/>
      <c r="BE148" s="158"/>
      <c r="BF148" s="158"/>
      <c r="BG148" s="158"/>
    </row>
    <row r="149" spans="1:59" x14ac:dyDescent="0.3">
      <c r="A149" s="158"/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  <c r="AA149" s="158"/>
      <c r="AB149" s="158"/>
      <c r="AC149" s="158"/>
      <c r="AD149" s="158"/>
      <c r="AE149" s="158"/>
      <c r="AF149" s="158"/>
      <c r="AG149" s="158"/>
      <c r="AH149" s="158"/>
      <c r="AI149" s="158"/>
      <c r="AJ149" s="158"/>
      <c r="AK149" s="158"/>
      <c r="AL149" s="158"/>
      <c r="AM149" s="158"/>
      <c r="AN149" s="158"/>
      <c r="AO149" s="158"/>
      <c r="AP149" s="158"/>
      <c r="AQ149" s="158"/>
      <c r="AR149" s="158"/>
      <c r="AS149" s="158"/>
      <c r="AT149" s="158"/>
      <c r="AU149" s="158"/>
      <c r="AV149" s="158"/>
      <c r="AW149" s="158"/>
      <c r="AX149" s="158"/>
      <c r="AY149" s="158"/>
      <c r="AZ149" s="158"/>
      <c r="BA149" s="158"/>
      <c r="BB149" s="158"/>
      <c r="BC149" s="158"/>
      <c r="BD149" s="158"/>
      <c r="BE149" s="158"/>
      <c r="BF149" s="158"/>
      <c r="BG149" s="158"/>
    </row>
    <row r="150" spans="1:59" x14ac:dyDescent="0.3">
      <c r="A150" s="158"/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  <c r="AA150" s="158"/>
      <c r="AB150" s="158"/>
      <c r="AC150" s="158"/>
      <c r="AD150" s="158"/>
      <c r="AE150" s="158"/>
      <c r="AF150" s="158"/>
      <c r="AG150" s="158"/>
      <c r="AH150" s="158"/>
      <c r="AI150" s="158"/>
      <c r="AJ150" s="158"/>
      <c r="AK150" s="158"/>
      <c r="AL150" s="158"/>
      <c r="AM150" s="158"/>
      <c r="AN150" s="158"/>
      <c r="AO150" s="158"/>
      <c r="AP150" s="158"/>
      <c r="AQ150" s="158"/>
      <c r="AR150" s="158"/>
      <c r="AS150" s="158"/>
      <c r="AT150" s="158"/>
      <c r="AU150" s="158"/>
      <c r="AV150" s="158"/>
      <c r="AW150" s="158"/>
      <c r="AX150" s="158"/>
      <c r="AY150" s="158"/>
      <c r="AZ150" s="158"/>
      <c r="BA150" s="158"/>
      <c r="BB150" s="158"/>
      <c r="BC150" s="158"/>
      <c r="BD150" s="158"/>
      <c r="BE150" s="158"/>
      <c r="BF150" s="158"/>
      <c r="BG150" s="158"/>
    </row>
    <row r="151" spans="1:59" x14ac:dyDescent="0.3">
      <c r="A151" s="158"/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  <c r="AA151" s="158"/>
      <c r="AB151" s="158"/>
      <c r="AC151" s="158"/>
      <c r="AD151" s="158"/>
      <c r="AE151" s="158"/>
      <c r="AF151" s="158"/>
      <c r="AG151" s="158"/>
      <c r="AH151" s="158"/>
      <c r="AI151" s="158"/>
      <c r="AJ151" s="158"/>
      <c r="AK151" s="158"/>
      <c r="AL151" s="158"/>
      <c r="AM151" s="158"/>
      <c r="AN151" s="158"/>
      <c r="AO151" s="158"/>
      <c r="AP151" s="158"/>
      <c r="AQ151" s="158"/>
      <c r="AR151" s="158"/>
      <c r="AS151" s="158"/>
      <c r="AT151" s="158"/>
      <c r="AU151" s="158"/>
      <c r="AV151" s="158"/>
      <c r="AW151" s="158"/>
      <c r="AX151" s="158"/>
      <c r="AY151" s="158"/>
      <c r="AZ151" s="158"/>
      <c r="BA151" s="158"/>
      <c r="BB151" s="158"/>
      <c r="BC151" s="158"/>
      <c r="BD151" s="158"/>
      <c r="BE151" s="158"/>
      <c r="BF151" s="158"/>
      <c r="BG151" s="158"/>
    </row>
    <row r="152" spans="1:59" x14ac:dyDescent="0.3">
      <c r="A152" s="158"/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  <c r="AA152" s="158"/>
      <c r="AB152" s="158"/>
      <c r="AC152" s="158"/>
      <c r="AD152" s="158"/>
      <c r="AE152" s="158"/>
      <c r="AF152" s="158"/>
      <c r="AG152" s="158"/>
      <c r="AH152" s="158"/>
      <c r="AI152" s="158"/>
      <c r="AJ152" s="158"/>
      <c r="AK152" s="158"/>
      <c r="AL152" s="158"/>
      <c r="AM152" s="158"/>
      <c r="AN152" s="158"/>
      <c r="AO152" s="158"/>
      <c r="AP152" s="158"/>
      <c r="AQ152" s="158"/>
      <c r="AR152" s="158"/>
      <c r="AS152" s="158"/>
      <c r="AT152" s="158"/>
      <c r="AU152" s="158"/>
      <c r="AV152" s="158"/>
      <c r="AW152" s="158"/>
      <c r="AX152" s="158"/>
      <c r="AY152" s="158"/>
      <c r="AZ152" s="158"/>
      <c r="BA152" s="158"/>
      <c r="BB152" s="158"/>
      <c r="BC152" s="158"/>
      <c r="BD152" s="158"/>
      <c r="BE152" s="158"/>
      <c r="BF152" s="158"/>
      <c r="BG152" s="158"/>
    </row>
    <row r="153" spans="1:59" x14ac:dyDescent="0.3">
      <c r="A153" s="158"/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  <c r="AA153" s="158"/>
      <c r="AB153" s="158"/>
      <c r="AC153" s="158"/>
      <c r="AD153" s="158"/>
      <c r="AE153" s="158"/>
      <c r="AF153" s="158"/>
      <c r="AG153" s="158"/>
      <c r="AH153" s="158"/>
      <c r="AI153" s="158"/>
      <c r="AJ153" s="158"/>
      <c r="AK153" s="158"/>
      <c r="AL153" s="158"/>
      <c r="AM153" s="158"/>
      <c r="AN153" s="158"/>
      <c r="AO153" s="158"/>
      <c r="AP153" s="158"/>
      <c r="AQ153" s="158"/>
      <c r="AR153" s="158"/>
      <c r="AS153" s="158"/>
      <c r="AT153" s="158"/>
      <c r="AU153" s="158"/>
      <c r="AV153" s="158"/>
      <c r="AW153" s="158"/>
      <c r="AX153" s="158"/>
      <c r="AY153" s="158"/>
      <c r="AZ153" s="158"/>
      <c r="BA153" s="158"/>
      <c r="BB153" s="158"/>
      <c r="BC153" s="158"/>
      <c r="BD153" s="158"/>
      <c r="BE153" s="158"/>
      <c r="BF153" s="158"/>
      <c r="BG153" s="158"/>
    </row>
    <row r="154" spans="1:59" x14ac:dyDescent="0.3">
      <c r="A154" s="158"/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  <c r="AA154" s="158"/>
      <c r="AB154" s="158"/>
      <c r="AC154" s="158"/>
      <c r="AD154" s="158"/>
      <c r="AE154" s="158"/>
      <c r="AF154" s="158"/>
      <c r="AG154" s="158"/>
      <c r="AH154" s="158"/>
      <c r="AI154" s="158"/>
      <c r="AJ154" s="158"/>
      <c r="AK154" s="158"/>
      <c r="AL154" s="158"/>
      <c r="AM154" s="158"/>
      <c r="AN154" s="158"/>
      <c r="AO154" s="158"/>
      <c r="AP154" s="158"/>
      <c r="AQ154" s="158"/>
      <c r="AR154" s="158"/>
      <c r="AS154" s="158"/>
      <c r="AT154" s="158"/>
      <c r="AU154" s="158"/>
      <c r="AV154" s="158"/>
      <c r="AW154" s="158"/>
      <c r="AX154" s="158"/>
      <c r="AY154" s="158"/>
      <c r="AZ154" s="158"/>
      <c r="BA154" s="158"/>
      <c r="BB154" s="158"/>
      <c r="BC154" s="158"/>
      <c r="BD154" s="158"/>
      <c r="BE154" s="158"/>
      <c r="BF154" s="158"/>
      <c r="BG154" s="158"/>
    </row>
    <row r="155" spans="1:59" x14ac:dyDescent="0.3">
      <c r="A155" s="158"/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  <c r="AA155" s="158"/>
      <c r="AB155" s="158"/>
      <c r="AC155" s="158"/>
      <c r="AD155" s="158"/>
      <c r="AE155" s="158"/>
      <c r="AF155" s="158"/>
      <c r="AG155" s="158"/>
      <c r="AH155" s="158"/>
      <c r="AI155" s="158"/>
      <c r="AJ155" s="158"/>
      <c r="AK155" s="158"/>
      <c r="AL155" s="158"/>
      <c r="AM155" s="158"/>
      <c r="AN155" s="158"/>
      <c r="AO155" s="158"/>
      <c r="AP155" s="158"/>
      <c r="AQ155" s="158"/>
      <c r="AR155" s="158"/>
      <c r="AS155" s="158"/>
      <c r="AT155" s="158"/>
      <c r="AU155" s="158"/>
      <c r="AV155" s="158"/>
      <c r="AW155" s="158"/>
      <c r="AX155" s="158"/>
      <c r="AY155" s="158"/>
      <c r="AZ155" s="158"/>
      <c r="BA155" s="158"/>
      <c r="BB155" s="158"/>
      <c r="BC155" s="158"/>
      <c r="BD155" s="158"/>
      <c r="BE155" s="158"/>
      <c r="BF155" s="158"/>
      <c r="BG155" s="158"/>
    </row>
    <row r="156" spans="1:59" x14ac:dyDescent="0.3">
      <c r="A156" s="158"/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  <c r="AA156" s="158"/>
      <c r="AB156" s="158"/>
      <c r="AC156" s="158"/>
      <c r="AD156" s="158"/>
      <c r="AE156" s="158"/>
      <c r="AF156" s="158"/>
      <c r="AG156" s="158"/>
      <c r="AH156" s="158"/>
      <c r="AI156" s="158"/>
      <c r="AJ156" s="158"/>
      <c r="AK156" s="158"/>
      <c r="AL156" s="158"/>
      <c r="AM156" s="158"/>
      <c r="AN156" s="158"/>
      <c r="AO156" s="158"/>
      <c r="AP156" s="158"/>
      <c r="AQ156" s="158"/>
      <c r="AR156" s="158"/>
      <c r="AS156" s="158"/>
      <c r="AT156" s="158"/>
      <c r="AU156" s="158"/>
      <c r="AV156" s="158"/>
      <c r="AW156" s="158"/>
      <c r="AX156" s="158"/>
      <c r="AY156" s="158"/>
      <c r="AZ156" s="158"/>
      <c r="BA156" s="158"/>
      <c r="BB156" s="158"/>
      <c r="BC156" s="158"/>
      <c r="BD156" s="158"/>
      <c r="BE156" s="158"/>
      <c r="BF156" s="158"/>
      <c r="BG156" s="158"/>
    </row>
    <row r="157" spans="1:59" x14ac:dyDescent="0.3">
      <c r="A157" s="158"/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  <c r="AA157" s="158"/>
      <c r="AB157" s="158"/>
      <c r="AC157" s="158"/>
      <c r="AD157" s="158"/>
      <c r="AE157" s="158"/>
      <c r="AF157" s="158"/>
      <c r="AG157" s="158"/>
      <c r="AH157" s="158"/>
      <c r="AI157" s="158"/>
      <c r="AJ157" s="158"/>
      <c r="AK157" s="158"/>
      <c r="AL157" s="158"/>
      <c r="AM157" s="158"/>
      <c r="AN157" s="158"/>
      <c r="AO157" s="158"/>
      <c r="AP157" s="158"/>
      <c r="AQ157" s="158"/>
      <c r="AR157" s="158"/>
      <c r="AS157" s="158"/>
      <c r="AT157" s="158"/>
      <c r="AU157" s="158"/>
      <c r="AV157" s="158"/>
      <c r="AW157" s="158"/>
      <c r="AX157" s="158"/>
      <c r="AY157" s="158"/>
      <c r="AZ157" s="158"/>
      <c r="BA157" s="158"/>
      <c r="BB157" s="158"/>
      <c r="BC157" s="158"/>
      <c r="BD157" s="158"/>
      <c r="BE157" s="158"/>
      <c r="BF157" s="158"/>
      <c r="BG157" s="158"/>
    </row>
    <row r="158" spans="1:59" x14ac:dyDescent="0.3">
      <c r="A158" s="158"/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  <c r="AA158" s="158"/>
      <c r="AB158" s="158"/>
      <c r="AC158" s="158"/>
      <c r="AD158" s="158"/>
      <c r="AE158" s="158"/>
      <c r="AF158" s="158"/>
      <c r="AG158" s="158"/>
      <c r="AH158" s="158"/>
      <c r="AI158" s="158"/>
      <c r="AJ158" s="158"/>
      <c r="AK158" s="158"/>
      <c r="AL158" s="158"/>
      <c r="AM158" s="158"/>
      <c r="AN158" s="158"/>
      <c r="AO158" s="158"/>
      <c r="AP158" s="158"/>
      <c r="AQ158" s="158"/>
      <c r="AR158" s="158"/>
      <c r="AS158" s="158"/>
      <c r="AT158" s="158"/>
      <c r="AU158" s="158"/>
      <c r="AV158" s="158"/>
      <c r="AW158" s="158"/>
      <c r="AX158" s="158"/>
      <c r="AY158" s="158"/>
      <c r="AZ158" s="158"/>
      <c r="BA158" s="158"/>
      <c r="BB158" s="158"/>
      <c r="BC158" s="158"/>
      <c r="BD158" s="158"/>
      <c r="BE158" s="158"/>
      <c r="BF158" s="158"/>
      <c r="BG158" s="158"/>
    </row>
    <row r="159" spans="1:59" x14ac:dyDescent="0.3">
      <c r="A159" s="158"/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  <c r="X159" s="158"/>
      <c r="Y159" s="158"/>
      <c r="Z159" s="158"/>
      <c r="AA159" s="158"/>
      <c r="AB159" s="158"/>
      <c r="AC159" s="158"/>
      <c r="AD159" s="158"/>
      <c r="AE159" s="158"/>
      <c r="AF159" s="158"/>
      <c r="AG159" s="158"/>
      <c r="AH159" s="158"/>
      <c r="AI159" s="158"/>
      <c r="AJ159" s="158"/>
      <c r="AK159" s="158"/>
      <c r="AL159" s="158"/>
      <c r="AM159" s="158"/>
      <c r="AN159" s="158"/>
      <c r="AO159" s="158"/>
      <c r="AP159" s="158"/>
      <c r="AQ159" s="158"/>
      <c r="AR159" s="158"/>
      <c r="AS159" s="158"/>
      <c r="AT159" s="158"/>
      <c r="AU159" s="158"/>
      <c r="AV159" s="158"/>
      <c r="AW159" s="158"/>
      <c r="AX159" s="158"/>
      <c r="AY159" s="158"/>
      <c r="AZ159" s="158"/>
      <c r="BA159" s="158"/>
      <c r="BB159" s="158"/>
      <c r="BC159" s="158"/>
      <c r="BD159" s="158"/>
      <c r="BE159" s="158"/>
      <c r="BF159" s="158"/>
      <c r="BG159" s="158"/>
    </row>
    <row r="160" spans="1:59" x14ac:dyDescent="0.3">
      <c r="A160" s="158"/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  <c r="AA160" s="158"/>
      <c r="AB160" s="158"/>
      <c r="AC160" s="158"/>
      <c r="AD160" s="158"/>
      <c r="AE160" s="158"/>
      <c r="AF160" s="158"/>
      <c r="AG160" s="158"/>
      <c r="AH160" s="158"/>
      <c r="AI160" s="158"/>
      <c r="AJ160" s="158"/>
      <c r="AK160" s="158"/>
      <c r="AL160" s="158"/>
      <c r="AM160" s="158"/>
      <c r="AN160" s="158"/>
      <c r="AO160" s="158"/>
      <c r="AP160" s="158"/>
      <c r="AQ160" s="158"/>
      <c r="AR160" s="158"/>
      <c r="AS160" s="158"/>
      <c r="AT160" s="158"/>
      <c r="AU160" s="158"/>
      <c r="AV160" s="158"/>
      <c r="AW160" s="158"/>
      <c r="AX160" s="158"/>
      <c r="AY160" s="158"/>
      <c r="AZ160" s="158"/>
      <c r="BA160" s="158"/>
      <c r="BB160" s="158"/>
      <c r="BC160" s="158"/>
      <c r="BD160" s="158"/>
      <c r="BE160" s="158"/>
      <c r="BF160" s="158"/>
      <c r="BG160" s="158"/>
    </row>
    <row r="161" spans="1:59" x14ac:dyDescent="0.3">
      <c r="A161" s="158"/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  <c r="AA161" s="158"/>
      <c r="AB161" s="158"/>
      <c r="AC161" s="158"/>
      <c r="AD161" s="158"/>
      <c r="AE161" s="158"/>
      <c r="AF161" s="158"/>
      <c r="AG161" s="158"/>
      <c r="AH161" s="158"/>
      <c r="AI161" s="158"/>
      <c r="AJ161" s="158"/>
      <c r="AK161" s="158"/>
      <c r="AL161" s="158"/>
      <c r="AM161" s="158"/>
      <c r="AN161" s="158"/>
      <c r="AO161" s="158"/>
      <c r="AP161" s="158"/>
      <c r="AQ161" s="158"/>
      <c r="AR161" s="158"/>
      <c r="AS161" s="158"/>
      <c r="AT161" s="158"/>
      <c r="AU161" s="158"/>
      <c r="AV161" s="158"/>
      <c r="AW161" s="158"/>
      <c r="AX161" s="158"/>
      <c r="AY161" s="158"/>
      <c r="AZ161" s="158"/>
      <c r="BA161" s="158"/>
      <c r="BB161" s="158"/>
      <c r="BC161" s="158"/>
      <c r="BD161" s="158"/>
      <c r="BE161" s="158"/>
      <c r="BF161" s="158"/>
      <c r="BG161" s="158"/>
    </row>
    <row r="162" spans="1:59" x14ac:dyDescent="0.3">
      <c r="A162" s="158"/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  <c r="AA162" s="158"/>
      <c r="AB162" s="158"/>
      <c r="AC162" s="158"/>
      <c r="AD162" s="158"/>
      <c r="AE162" s="158"/>
      <c r="AF162" s="158"/>
      <c r="AG162" s="158"/>
      <c r="AH162" s="158"/>
      <c r="AI162" s="158"/>
      <c r="AJ162" s="158"/>
      <c r="AK162" s="158"/>
      <c r="AL162" s="158"/>
      <c r="AM162" s="158"/>
      <c r="AN162" s="158"/>
      <c r="AO162" s="158"/>
      <c r="AP162" s="158"/>
      <c r="AQ162" s="158"/>
      <c r="AR162" s="158"/>
      <c r="AS162" s="158"/>
      <c r="AT162" s="158"/>
      <c r="AU162" s="158"/>
      <c r="AV162" s="158"/>
      <c r="AW162" s="158"/>
      <c r="AX162" s="158"/>
      <c r="AY162" s="158"/>
      <c r="AZ162" s="158"/>
      <c r="BA162" s="158"/>
      <c r="BB162" s="158"/>
      <c r="BC162" s="158"/>
      <c r="BD162" s="158"/>
      <c r="BE162" s="158"/>
      <c r="BF162" s="158"/>
      <c r="BG162" s="158"/>
    </row>
    <row r="163" spans="1:59" x14ac:dyDescent="0.3">
      <c r="A163" s="158"/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  <c r="AA163" s="158"/>
      <c r="AB163" s="158"/>
      <c r="AC163" s="158"/>
      <c r="AD163" s="158"/>
      <c r="AE163" s="158"/>
      <c r="AF163" s="158"/>
      <c r="AG163" s="158"/>
      <c r="AH163" s="158"/>
      <c r="AI163" s="158"/>
      <c r="AJ163" s="158"/>
      <c r="AK163" s="158"/>
      <c r="AL163" s="158"/>
      <c r="AM163" s="158"/>
      <c r="AN163" s="158"/>
      <c r="AO163" s="158"/>
      <c r="AP163" s="158"/>
      <c r="AQ163" s="158"/>
      <c r="AR163" s="158"/>
      <c r="AS163" s="158"/>
      <c r="AT163" s="158"/>
      <c r="AU163" s="158"/>
      <c r="AV163" s="158"/>
      <c r="AW163" s="158"/>
      <c r="AX163" s="158"/>
      <c r="AY163" s="158"/>
      <c r="AZ163" s="158"/>
      <c r="BA163" s="158"/>
      <c r="BB163" s="158"/>
      <c r="BC163" s="158"/>
      <c r="BD163" s="158"/>
      <c r="BE163" s="158"/>
      <c r="BF163" s="158"/>
      <c r="BG163" s="158"/>
    </row>
    <row r="164" spans="1:59" x14ac:dyDescent="0.3">
      <c r="A164" s="158"/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  <c r="AA164" s="158"/>
      <c r="AB164" s="158"/>
      <c r="AC164" s="158"/>
      <c r="AD164" s="158"/>
      <c r="AE164" s="158"/>
      <c r="AF164" s="158"/>
      <c r="AG164" s="158"/>
      <c r="AH164" s="158"/>
      <c r="AI164" s="158"/>
      <c r="AJ164" s="158"/>
      <c r="AK164" s="158"/>
      <c r="AL164" s="158"/>
      <c r="AM164" s="158"/>
      <c r="AN164" s="158"/>
      <c r="AO164" s="158"/>
      <c r="AP164" s="158"/>
      <c r="AQ164" s="158"/>
      <c r="AR164" s="158"/>
      <c r="AS164" s="158"/>
      <c r="AT164" s="158"/>
      <c r="AU164" s="158"/>
      <c r="AV164" s="158"/>
      <c r="AW164" s="158"/>
      <c r="AX164" s="158"/>
      <c r="AY164" s="158"/>
      <c r="AZ164" s="158"/>
      <c r="BA164" s="158"/>
      <c r="BB164" s="158"/>
      <c r="BC164" s="158"/>
      <c r="BD164" s="158"/>
      <c r="BE164" s="158"/>
      <c r="BF164" s="158"/>
      <c r="BG164" s="158"/>
    </row>
    <row r="165" spans="1:59" x14ac:dyDescent="0.3">
      <c r="A165" s="158"/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  <c r="Z165" s="158"/>
      <c r="AA165" s="158"/>
      <c r="AB165" s="158"/>
      <c r="AC165" s="158"/>
      <c r="AD165" s="158"/>
      <c r="AE165" s="158"/>
      <c r="AF165" s="158"/>
      <c r="AG165" s="158"/>
      <c r="AH165" s="158"/>
      <c r="AI165" s="158"/>
      <c r="AJ165" s="158"/>
      <c r="AK165" s="158"/>
      <c r="AL165" s="158"/>
      <c r="AM165" s="158"/>
      <c r="AN165" s="158"/>
      <c r="AO165" s="158"/>
      <c r="AP165" s="158"/>
      <c r="AQ165" s="158"/>
      <c r="AR165" s="158"/>
      <c r="AS165" s="158"/>
      <c r="AT165" s="158"/>
      <c r="AU165" s="158"/>
      <c r="AV165" s="158"/>
      <c r="AW165" s="158"/>
      <c r="AX165" s="158"/>
      <c r="AY165" s="158"/>
      <c r="AZ165" s="158"/>
      <c r="BA165" s="158"/>
      <c r="BB165" s="158"/>
      <c r="BC165" s="158"/>
      <c r="BD165" s="158"/>
      <c r="BE165" s="158"/>
      <c r="BF165" s="158"/>
      <c r="BG165" s="158"/>
    </row>
    <row r="166" spans="1:59" x14ac:dyDescent="0.3">
      <c r="A166" s="158"/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  <c r="AA166" s="158"/>
      <c r="AB166" s="158"/>
      <c r="AC166" s="158"/>
      <c r="AD166" s="158"/>
      <c r="AE166" s="158"/>
      <c r="AF166" s="158"/>
      <c r="AG166" s="158"/>
      <c r="AH166" s="158"/>
      <c r="AI166" s="158"/>
      <c r="AJ166" s="158"/>
      <c r="AK166" s="158"/>
      <c r="AL166" s="158"/>
      <c r="AM166" s="158"/>
      <c r="AN166" s="158"/>
      <c r="AO166" s="158"/>
      <c r="AP166" s="158"/>
      <c r="AQ166" s="158"/>
      <c r="AR166" s="158"/>
      <c r="AS166" s="158"/>
      <c r="AT166" s="158"/>
      <c r="AU166" s="158"/>
      <c r="AV166" s="158"/>
      <c r="AW166" s="158"/>
      <c r="AX166" s="158"/>
      <c r="AY166" s="158"/>
      <c r="AZ166" s="158"/>
      <c r="BA166" s="158"/>
      <c r="BB166" s="158"/>
      <c r="BC166" s="158"/>
      <c r="BD166" s="158"/>
      <c r="BE166" s="158"/>
      <c r="BF166" s="158"/>
      <c r="BG166" s="158"/>
    </row>
    <row r="167" spans="1:59" x14ac:dyDescent="0.3">
      <c r="A167" s="158"/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8"/>
      <c r="AA167" s="158"/>
      <c r="AB167" s="158"/>
      <c r="AC167" s="158"/>
      <c r="AD167" s="158"/>
      <c r="AE167" s="158"/>
      <c r="AF167" s="158"/>
      <c r="AG167" s="158"/>
      <c r="AH167" s="158"/>
      <c r="AI167" s="158"/>
      <c r="AJ167" s="158"/>
      <c r="AK167" s="158"/>
      <c r="AL167" s="158"/>
      <c r="AM167" s="158"/>
      <c r="AN167" s="158"/>
      <c r="AO167" s="158"/>
      <c r="AP167" s="158"/>
      <c r="AQ167" s="158"/>
      <c r="AR167" s="158"/>
      <c r="AS167" s="158"/>
      <c r="AT167" s="158"/>
      <c r="AU167" s="158"/>
      <c r="AV167" s="158"/>
      <c r="AW167" s="158"/>
      <c r="AX167" s="158"/>
      <c r="AY167" s="158"/>
      <c r="AZ167" s="158"/>
      <c r="BA167" s="158"/>
      <c r="BB167" s="158"/>
      <c r="BC167" s="158"/>
      <c r="BD167" s="158"/>
      <c r="BE167" s="158"/>
      <c r="BF167" s="158"/>
      <c r="BG167" s="158"/>
    </row>
    <row r="168" spans="1:59" x14ac:dyDescent="0.3">
      <c r="A168" s="158"/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58"/>
      <c r="Z168" s="158"/>
      <c r="AA168" s="158"/>
      <c r="AB168" s="158"/>
      <c r="AC168" s="158"/>
      <c r="AD168" s="158"/>
      <c r="AE168" s="158"/>
      <c r="AF168" s="158"/>
      <c r="AG168" s="158"/>
      <c r="AH168" s="158"/>
      <c r="AI168" s="158"/>
      <c r="AJ168" s="158"/>
      <c r="AK168" s="158"/>
      <c r="AL168" s="158"/>
      <c r="AM168" s="158"/>
      <c r="AN168" s="158"/>
      <c r="AO168" s="158"/>
      <c r="AP168" s="158"/>
      <c r="AQ168" s="158"/>
      <c r="AR168" s="158"/>
      <c r="AS168" s="158"/>
      <c r="AT168" s="158"/>
      <c r="AU168" s="158"/>
      <c r="AV168" s="158"/>
      <c r="AW168" s="158"/>
      <c r="AX168" s="158"/>
      <c r="AY168" s="158"/>
      <c r="AZ168" s="158"/>
      <c r="BA168" s="158"/>
      <c r="BB168" s="158"/>
      <c r="BC168" s="158"/>
      <c r="BD168" s="158"/>
      <c r="BE168" s="158"/>
      <c r="BF168" s="158"/>
      <c r="BG168" s="158"/>
    </row>
    <row r="169" spans="1:59" x14ac:dyDescent="0.3">
      <c r="A169" s="158"/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  <c r="AA169" s="158"/>
      <c r="AB169" s="158"/>
      <c r="AC169" s="158"/>
      <c r="AD169" s="158"/>
      <c r="AE169" s="158"/>
      <c r="AF169" s="158"/>
      <c r="AG169" s="158"/>
      <c r="AH169" s="158"/>
      <c r="AI169" s="158"/>
      <c r="AJ169" s="158"/>
      <c r="AK169" s="158"/>
      <c r="AL169" s="158"/>
      <c r="AM169" s="158"/>
      <c r="AN169" s="158"/>
      <c r="AO169" s="158"/>
      <c r="AP169" s="158"/>
      <c r="AQ169" s="158"/>
      <c r="AR169" s="158"/>
      <c r="AS169" s="158"/>
      <c r="AT169" s="158"/>
      <c r="AU169" s="158"/>
      <c r="AV169" s="158"/>
      <c r="AW169" s="158"/>
      <c r="AX169" s="158"/>
      <c r="AY169" s="158"/>
      <c r="AZ169" s="158"/>
      <c r="BA169" s="158"/>
      <c r="BB169" s="158"/>
      <c r="BC169" s="158"/>
      <c r="BD169" s="158"/>
      <c r="BE169" s="158"/>
      <c r="BF169" s="158"/>
      <c r="BG169" s="158"/>
    </row>
    <row r="170" spans="1:59" x14ac:dyDescent="0.3">
      <c r="A170" s="158"/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  <c r="AA170" s="158"/>
      <c r="AB170" s="158"/>
      <c r="AC170" s="158"/>
      <c r="AD170" s="158"/>
      <c r="AE170" s="158"/>
      <c r="AF170" s="158"/>
      <c r="AG170" s="158"/>
      <c r="AH170" s="158"/>
      <c r="AI170" s="158"/>
      <c r="AJ170" s="158"/>
      <c r="AK170" s="158"/>
      <c r="AL170" s="158"/>
      <c r="AM170" s="158"/>
      <c r="AN170" s="158"/>
      <c r="AO170" s="158"/>
      <c r="AP170" s="158"/>
      <c r="AQ170" s="158"/>
      <c r="AR170" s="158"/>
      <c r="AS170" s="158"/>
      <c r="AT170" s="158"/>
      <c r="AU170" s="158"/>
      <c r="AV170" s="158"/>
      <c r="AW170" s="158"/>
      <c r="AX170" s="158"/>
      <c r="AY170" s="158"/>
      <c r="AZ170" s="158"/>
      <c r="BA170" s="158"/>
      <c r="BB170" s="158"/>
      <c r="BC170" s="158"/>
      <c r="BD170" s="158"/>
      <c r="BE170" s="158"/>
      <c r="BF170" s="158"/>
      <c r="BG170" s="158"/>
    </row>
    <row r="171" spans="1:59" x14ac:dyDescent="0.3">
      <c r="A171" s="158"/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  <c r="Z171" s="158"/>
      <c r="AA171" s="158"/>
      <c r="AB171" s="158"/>
      <c r="AC171" s="158"/>
      <c r="AD171" s="158"/>
      <c r="AE171" s="158"/>
      <c r="AF171" s="158"/>
      <c r="AG171" s="158"/>
      <c r="AH171" s="158"/>
      <c r="AI171" s="158"/>
      <c r="AJ171" s="158"/>
      <c r="AK171" s="158"/>
      <c r="AL171" s="158"/>
      <c r="AM171" s="158"/>
      <c r="AN171" s="158"/>
      <c r="AO171" s="158"/>
      <c r="AP171" s="158"/>
      <c r="AQ171" s="158"/>
      <c r="AR171" s="158"/>
      <c r="AS171" s="158"/>
      <c r="AT171" s="158"/>
      <c r="AU171" s="158"/>
      <c r="AV171" s="158"/>
      <c r="AW171" s="158"/>
      <c r="AX171" s="158"/>
      <c r="AY171" s="158"/>
      <c r="AZ171" s="158"/>
      <c r="BA171" s="158"/>
      <c r="BB171" s="158"/>
      <c r="BC171" s="158"/>
      <c r="BD171" s="158"/>
      <c r="BE171" s="158"/>
      <c r="BF171" s="158"/>
      <c r="BG171" s="158"/>
    </row>
    <row r="172" spans="1:59" x14ac:dyDescent="0.3">
      <c r="A172" s="158"/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  <c r="AA172" s="158"/>
      <c r="AB172" s="158"/>
      <c r="AC172" s="158"/>
      <c r="AD172" s="158"/>
      <c r="AE172" s="158"/>
      <c r="AF172" s="158"/>
      <c r="AG172" s="158"/>
      <c r="AH172" s="158"/>
      <c r="AI172" s="158"/>
      <c r="AJ172" s="158"/>
      <c r="AK172" s="158"/>
      <c r="AL172" s="158"/>
      <c r="AM172" s="158"/>
      <c r="AN172" s="158"/>
      <c r="AO172" s="158"/>
      <c r="AP172" s="158"/>
      <c r="AQ172" s="158"/>
      <c r="AR172" s="158"/>
      <c r="AS172" s="158"/>
      <c r="AT172" s="158"/>
      <c r="AU172" s="158"/>
      <c r="AV172" s="158"/>
      <c r="AW172" s="158"/>
      <c r="AX172" s="158"/>
      <c r="AY172" s="158"/>
      <c r="AZ172" s="158"/>
      <c r="BA172" s="158"/>
      <c r="BB172" s="158"/>
      <c r="BC172" s="158"/>
      <c r="BD172" s="158"/>
      <c r="BE172" s="158"/>
      <c r="BF172" s="158"/>
      <c r="BG172" s="158"/>
    </row>
    <row r="173" spans="1:59" x14ac:dyDescent="0.3">
      <c r="A173" s="158"/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  <c r="AA173" s="158"/>
      <c r="AB173" s="158"/>
      <c r="AC173" s="158"/>
      <c r="AD173" s="158"/>
      <c r="AE173" s="158"/>
      <c r="AF173" s="158"/>
      <c r="AG173" s="158"/>
      <c r="AH173" s="158"/>
      <c r="AI173" s="158"/>
      <c r="AJ173" s="158"/>
      <c r="AK173" s="158"/>
      <c r="AL173" s="158"/>
      <c r="AM173" s="158"/>
      <c r="AN173" s="158"/>
      <c r="AO173" s="158"/>
      <c r="AP173" s="158"/>
      <c r="AQ173" s="158"/>
      <c r="AR173" s="158"/>
      <c r="AS173" s="158"/>
      <c r="AT173" s="158"/>
      <c r="AU173" s="158"/>
      <c r="AV173" s="158"/>
      <c r="AW173" s="158"/>
      <c r="AX173" s="158"/>
      <c r="AY173" s="158"/>
      <c r="AZ173" s="158"/>
      <c r="BA173" s="158"/>
      <c r="BB173" s="158"/>
      <c r="BC173" s="158"/>
      <c r="BD173" s="158"/>
      <c r="BE173" s="158"/>
      <c r="BF173" s="158"/>
      <c r="BG173" s="158"/>
    </row>
    <row r="174" spans="1:59" x14ac:dyDescent="0.3">
      <c r="A174" s="158"/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  <c r="AA174" s="158"/>
      <c r="AB174" s="158"/>
      <c r="AC174" s="158"/>
      <c r="AD174" s="158"/>
      <c r="AE174" s="158"/>
      <c r="AF174" s="158"/>
      <c r="AG174" s="158"/>
      <c r="AH174" s="158"/>
      <c r="AI174" s="158"/>
      <c r="AJ174" s="158"/>
      <c r="AK174" s="158"/>
      <c r="AL174" s="158"/>
      <c r="AM174" s="158"/>
      <c r="AN174" s="158"/>
      <c r="AO174" s="158"/>
      <c r="AP174" s="158"/>
      <c r="AQ174" s="158"/>
      <c r="AR174" s="158"/>
      <c r="AS174" s="158"/>
      <c r="AT174" s="158"/>
      <c r="AU174" s="158"/>
      <c r="AV174" s="158"/>
      <c r="AW174" s="158"/>
      <c r="AX174" s="158"/>
      <c r="AY174" s="158"/>
      <c r="AZ174" s="158"/>
      <c r="BA174" s="158"/>
      <c r="BB174" s="158"/>
      <c r="BC174" s="158"/>
      <c r="BD174" s="158"/>
      <c r="BE174" s="158"/>
      <c r="BF174" s="158"/>
      <c r="BG174" s="158"/>
    </row>
    <row r="175" spans="1:59" x14ac:dyDescent="0.3">
      <c r="A175" s="158"/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  <c r="AA175" s="158"/>
      <c r="AB175" s="158"/>
      <c r="AC175" s="158"/>
      <c r="AD175" s="158"/>
      <c r="AE175" s="158"/>
      <c r="AF175" s="158"/>
      <c r="AG175" s="158"/>
      <c r="AH175" s="158"/>
      <c r="AI175" s="158"/>
      <c r="AJ175" s="158"/>
      <c r="AK175" s="158"/>
      <c r="AL175" s="158"/>
      <c r="AM175" s="158"/>
      <c r="AN175" s="158"/>
      <c r="AO175" s="158"/>
      <c r="AP175" s="158"/>
      <c r="AQ175" s="158"/>
      <c r="AR175" s="158"/>
      <c r="AS175" s="158"/>
      <c r="AT175" s="158"/>
      <c r="AU175" s="158"/>
      <c r="AV175" s="158"/>
      <c r="AW175" s="158"/>
      <c r="AX175" s="158"/>
      <c r="AY175" s="158"/>
      <c r="AZ175" s="158"/>
      <c r="BA175" s="158"/>
      <c r="BB175" s="158"/>
      <c r="BC175" s="158"/>
      <c r="BD175" s="158"/>
      <c r="BE175" s="158"/>
      <c r="BF175" s="158"/>
      <c r="BG175" s="158"/>
    </row>
    <row r="176" spans="1:59" x14ac:dyDescent="0.3">
      <c r="A176" s="158"/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  <c r="AA176" s="158"/>
      <c r="AB176" s="158"/>
      <c r="AC176" s="158"/>
      <c r="AD176" s="158"/>
      <c r="AE176" s="158"/>
      <c r="AF176" s="158"/>
      <c r="AG176" s="158"/>
      <c r="AH176" s="158"/>
      <c r="AI176" s="158"/>
      <c r="AJ176" s="158"/>
      <c r="AK176" s="158"/>
      <c r="AL176" s="158"/>
      <c r="AM176" s="158"/>
      <c r="AN176" s="158"/>
      <c r="AO176" s="158"/>
      <c r="AP176" s="158"/>
      <c r="AQ176" s="158"/>
      <c r="AR176" s="158"/>
      <c r="AS176" s="158"/>
      <c r="AT176" s="158"/>
      <c r="AU176" s="158"/>
      <c r="AV176" s="158"/>
      <c r="AW176" s="158"/>
      <c r="AX176" s="158"/>
      <c r="AY176" s="158"/>
      <c r="AZ176" s="158"/>
      <c r="BA176" s="158"/>
      <c r="BB176" s="158"/>
      <c r="BC176" s="158"/>
      <c r="BD176" s="158"/>
      <c r="BE176" s="158"/>
      <c r="BF176" s="158"/>
      <c r="BG176" s="158"/>
    </row>
    <row r="177" spans="1:59" x14ac:dyDescent="0.3">
      <c r="A177" s="158"/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  <c r="X177" s="158"/>
      <c r="Y177" s="158"/>
      <c r="Z177" s="158"/>
      <c r="AA177" s="158"/>
      <c r="AB177" s="158"/>
      <c r="AC177" s="158"/>
      <c r="AD177" s="158"/>
      <c r="AE177" s="158"/>
      <c r="AF177" s="158"/>
      <c r="AG177" s="158"/>
      <c r="AH177" s="158"/>
      <c r="AI177" s="158"/>
      <c r="AJ177" s="158"/>
      <c r="AK177" s="158"/>
      <c r="AL177" s="158"/>
      <c r="AM177" s="158"/>
      <c r="AN177" s="158"/>
      <c r="AO177" s="158"/>
      <c r="AP177" s="158"/>
      <c r="AQ177" s="158"/>
      <c r="AR177" s="158"/>
      <c r="AS177" s="158"/>
      <c r="AT177" s="158"/>
      <c r="AU177" s="158"/>
      <c r="AV177" s="158"/>
      <c r="AW177" s="158"/>
      <c r="AX177" s="158"/>
      <c r="AY177" s="158"/>
      <c r="AZ177" s="158"/>
      <c r="BA177" s="158"/>
      <c r="BB177" s="158"/>
      <c r="BC177" s="158"/>
      <c r="BD177" s="158"/>
      <c r="BE177" s="158"/>
      <c r="BF177" s="158"/>
      <c r="BG177" s="158"/>
    </row>
    <row r="178" spans="1:59" x14ac:dyDescent="0.3">
      <c r="A178" s="158"/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  <c r="AA178" s="158"/>
      <c r="AB178" s="158"/>
      <c r="AC178" s="158"/>
      <c r="AD178" s="158"/>
      <c r="AE178" s="158"/>
      <c r="AF178" s="158"/>
      <c r="AG178" s="158"/>
      <c r="AH178" s="158"/>
      <c r="AI178" s="158"/>
      <c r="AJ178" s="158"/>
      <c r="AK178" s="158"/>
      <c r="AL178" s="158"/>
      <c r="AM178" s="158"/>
      <c r="AN178" s="158"/>
      <c r="AO178" s="158"/>
      <c r="AP178" s="158"/>
      <c r="AQ178" s="158"/>
      <c r="AR178" s="158"/>
      <c r="AS178" s="158"/>
      <c r="AT178" s="158"/>
      <c r="AU178" s="158"/>
      <c r="AV178" s="158"/>
      <c r="AW178" s="158"/>
      <c r="AX178" s="158"/>
      <c r="AY178" s="158"/>
      <c r="AZ178" s="158"/>
      <c r="BA178" s="158"/>
      <c r="BB178" s="158"/>
      <c r="BC178" s="158"/>
      <c r="BD178" s="158"/>
      <c r="BE178" s="158"/>
      <c r="BF178" s="158"/>
      <c r="BG178" s="158"/>
    </row>
    <row r="179" spans="1:59" x14ac:dyDescent="0.3">
      <c r="A179" s="158"/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8"/>
      <c r="Y179" s="158"/>
      <c r="Z179" s="158"/>
      <c r="AA179" s="158"/>
      <c r="AB179" s="158"/>
      <c r="AC179" s="158"/>
      <c r="AD179" s="158"/>
      <c r="AE179" s="158"/>
      <c r="AF179" s="158"/>
      <c r="AG179" s="158"/>
      <c r="AH179" s="158"/>
      <c r="AI179" s="158"/>
      <c r="AJ179" s="158"/>
      <c r="AK179" s="158"/>
      <c r="AL179" s="158"/>
      <c r="AM179" s="158"/>
      <c r="AN179" s="158"/>
      <c r="AO179" s="158"/>
      <c r="AP179" s="158"/>
      <c r="AQ179" s="158"/>
      <c r="AR179" s="158"/>
      <c r="AS179" s="158"/>
      <c r="AT179" s="158"/>
      <c r="AU179" s="158"/>
      <c r="AV179" s="158"/>
      <c r="AW179" s="158"/>
      <c r="AX179" s="158"/>
      <c r="AY179" s="158"/>
      <c r="AZ179" s="158"/>
      <c r="BA179" s="158"/>
      <c r="BB179" s="158"/>
      <c r="BC179" s="158"/>
      <c r="BD179" s="158"/>
      <c r="BE179" s="158"/>
      <c r="BF179" s="158"/>
      <c r="BG179" s="158"/>
    </row>
    <row r="180" spans="1:59" x14ac:dyDescent="0.3">
      <c r="A180" s="158"/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158"/>
      <c r="X180" s="158"/>
      <c r="Y180" s="158"/>
      <c r="Z180" s="158"/>
      <c r="AA180" s="158"/>
      <c r="AB180" s="158"/>
      <c r="AC180" s="158"/>
      <c r="AD180" s="158"/>
      <c r="AE180" s="158"/>
      <c r="AF180" s="158"/>
      <c r="AG180" s="158"/>
      <c r="AH180" s="158"/>
      <c r="AI180" s="158"/>
      <c r="AJ180" s="158"/>
      <c r="AK180" s="158"/>
      <c r="AL180" s="158"/>
      <c r="AM180" s="158"/>
      <c r="AN180" s="158"/>
      <c r="AO180" s="158"/>
      <c r="AP180" s="158"/>
      <c r="AQ180" s="158"/>
      <c r="AR180" s="158"/>
      <c r="AS180" s="158"/>
      <c r="AT180" s="158"/>
      <c r="AU180" s="158"/>
      <c r="AV180" s="158"/>
      <c r="AW180" s="158"/>
      <c r="AX180" s="158"/>
      <c r="AY180" s="158"/>
      <c r="AZ180" s="158"/>
      <c r="BA180" s="158"/>
      <c r="BB180" s="158"/>
      <c r="BC180" s="158"/>
      <c r="BD180" s="158"/>
      <c r="BE180" s="158"/>
      <c r="BF180" s="158"/>
      <c r="BG180" s="158"/>
    </row>
    <row r="181" spans="1:59" x14ac:dyDescent="0.3">
      <c r="A181" s="158"/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  <c r="X181" s="158"/>
      <c r="Y181" s="158"/>
      <c r="Z181" s="158"/>
      <c r="AA181" s="158"/>
      <c r="AB181" s="158"/>
      <c r="AC181" s="158"/>
      <c r="AD181" s="158"/>
      <c r="AE181" s="158"/>
      <c r="AF181" s="158"/>
      <c r="AG181" s="158"/>
      <c r="AH181" s="158"/>
      <c r="AI181" s="158"/>
      <c r="AJ181" s="158"/>
      <c r="AK181" s="158"/>
      <c r="AL181" s="158"/>
      <c r="AM181" s="158"/>
      <c r="AN181" s="158"/>
      <c r="AO181" s="158"/>
      <c r="AP181" s="158"/>
      <c r="AQ181" s="158"/>
      <c r="AR181" s="158"/>
      <c r="AS181" s="158"/>
      <c r="AT181" s="158"/>
      <c r="AU181" s="158"/>
      <c r="AV181" s="158"/>
      <c r="AW181" s="158"/>
      <c r="AX181" s="158"/>
      <c r="AY181" s="158"/>
      <c r="AZ181" s="158"/>
      <c r="BA181" s="158"/>
      <c r="BB181" s="158"/>
      <c r="BC181" s="158"/>
      <c r="BD181" s="158"/>
      <c r="BE181" s="158"/>
      <c r="BF181" s="158"/>
      <c r="BG181" s="158"/>
    </row>
    <row r="182" spans="1:59" x14ac:dyDescent="0.3">
      <c r="A182" s="158"/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158"/>
      <c r="X182" s="158"/>
      <c r="Y182" s="158"/>
      <c r="Z182" s="158"/>
      <c r="AA182" s="158"/>
      <c r="AB182" s="158"/>
      <c r="AC182" s="158"/>
      <c r="AD182" s="158"/>
      <c r="AE182" s="158"/>
      <c r="AF182" s="158"/>
      <c r="AG182" s="158"/>
      <c r="AH182" s="158"/>
      <c r="AI182" s="158"/>
      <c r="AJ182" s="158"/>
      <c r="AK182" s="158"/>
      <c r="AL182" s="158"/>
      <c r="AM182" s="158"/>
      <c r="AN182" s="158"/>
      <c r="AO182" s="158"/>
      <c r="AP182" s="158"/>
      <c r="AQ182" s="158"/>
      <c r="AR182" s="158"/>
      <c r="AS182" s="158"/>
      <c r="AT182" s="158"/>
      <c r="AU182" s="158"/>
      <c r="AV182" s="158"/>
      <c r="AW182" s="158"/>
      <c r="AX182" s="158"/>
      <c r="AY182" s="158"/>
      <c r="AZ182" s="158"/>
      <c r="BA182" s="158"/>
      <c r="BB182" s="158"/>
      <c r="BC182" s="158"/>
      <c r="BD182" s="158"/>
      <c r="BE182" s="158"/>
      <c r="BF182" s="158"/>
      <c r="BG182" s="158"/>
    </row>
    <row r="183" spans="1:59" x14ac:dyDescent="0.3">
      <c r="A183" s="158"/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  <c r="X183" s="158"/>
      <c r="Y183" s="158"/>
      <c r="Z183" s="158"/>
      <c r="AA183" s="158"/>
      <c r="AB183" s="158"/>
      <c r="AC183" s="158"/>
      <c r="AD183" s="158"/>
      <c r="AE183" s="158"/>
      <c r="AF183" s="158"/>
      <c r="AG183" s="158"/>
      <c r="AH183" s="158"/>
      <c r="AI183" s="158"/>
      <c r="AJ183" s="158"/>
      <c r="AK183" s="158"/>
      <c r="AL183" s="158"/>
      <c r="AM183" s="158"/>
      <c r="AN183" s="158"/>
      <c r="AO183" s="158"/>
      <c r="AP183" s="158"/>
      <c r="AQ183" s="158"/>
      <c r="AR183" s="158"/>
      <c r="AS183" s="158"/>
      <c r="AT183" s="158"/>
      <c r="AU183" s="158"/>
      <c r="AV183" s="158"/>
      <c r="AW183" s="158"/>
      <c r="AX183" s="158"/>
      <c r="AY183" s="158"/>
      <c r="AZ183" s="158"/>
      <c r="BA183" s="158"/>
      <c r="BB183" s="158"/>
      <c r="BC183" s="158"/>
      <c r="BD183" s="158"/>
      <c r="BE183" s="158"/>
      <c r="BF183" s="158"/>
      <c r="BG183" s="158"/>
    </row>
    <row r="184" spans="1:59" x14ac:dyDescent="0.3">
      <c r="A184" s="158"/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  <c r="V184" s="158"/>
      <c r="W184" s="158"/>
      <c r="X184" s="158"/>
      <c r="Y184" s="158"/>
      <c r="Z184" s="158"/>
      <c r="AA184" s="158"/>
      <c r="AB184" s="158"/>
      <c r="AC184" s="158"/>
      <c r="AD184" s="158"/>
      <c r="AE184" s="158"/>
      <c r="AF184" s="158"/>
      <c r="AG184" s="158"/>
      <c r="AH184" s="158"/>
      <c r="AI184" s="158"/>
      <c r="AJ184" s="158"/>
      <c r="AK184" s="158"/>
      <c r="AL184" s="158"/>
      <c r="AM184" s="158"/>
      <c r="AN184" s="158"/>
      <c r="AO184" s="158"/>
      <c r="AP184" s="158"/>
      <c r="AQ184" s="158"/>
      <c r="AR184" s="158"/>
      <c r="AS184" s="158"/>
      <c r="AT184" s="158"/>
      <c r="AU184" s="158"/>
      <c r="AV184" s="158"/>
      <c r="AW184" s="158"/>
      <c r="AX184" s="158"/>
      <c r="AY184" s="158"/>
      <c r="AZ184" s="158"/>
      <c r="BA184" s="158"/>
      <c r="BB184" s="158"/>
      <c r="BC184" s="158"/>
      <c r="BD184" s="158"/>
      <c r="BE184" s="158"/>
      <c r="BF184" s="158"/>
      <c r="BG184" s="158"/>
    </row>
    <row r="185" spans="1:59" x14ac:dyDescent="0.3">
      <c r="A185" s="158"/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  <c r="V185" s="158"/>
      <c r="W185" s="158"/>
      <c r="X185" s="158"/>
      <c r="Y185" s="158"/>
      <c r="Z185" s="158"/>
      <c r="AA185" s="158"/>
      <c r="AB185" s="158"/>
      <c r="AC185" s="158"/>
      <c r="AD185" s="158"/>
      <c r="AE185" s="158"/>
      <c r="AF185" s="158"/>
      <c r="AG185" s="158"/>
      <c r="AH185" s="158"/>
      <c r="AI185" s="158"/>
      <c r="AJ185" s="158"/>
      <c r="AK185" s="158"/>
      <c r="AL185" s="158"/>
      <c r="AM185" s="158"/>
      <c r="AN185" s="158"/>
      <c r="AO185" s="158"/>
      <c r="AP185" s="158"/>
      <c r="AQ185" s="158"/>
      <c r="AR185" s="158"/>
      <c r="AS185" s="158"/>
      <c r="AT185" s="158"/>
      <c r="AU185" s="158"/>
      <c r="AV185" s="158"/>
      <c r="AW185" s="158"/>
      <c r="AX185" s="158"/>
      <c r="AY185" s="158"/>
      <c r="AZ185" s="158"/>
      <c r="BA185" s="158"/>
      <c r="BB185" s="158"/>
      <c r="BC185" s="158"/>
      <c r="BD185" s="158"/>
      <c r="BE185" s="158"/>
      <c r="BF185" s="158"/>
      <c r="BG185" s="158"/>
    </row>
    <row r="186" spans="1:59" x14ac:dyDescent="0.3">
      <c r="A186" s="158"/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  <c r="AA186" s="158"/>
      <c r="AB186" s="158"/>
      <c r="AC186" s="158"/>
      <c r="AD186" s="158"/>
      <c r="AE186" s="158"/>
      <c r="AF186" s="158"/>
      <c r="AG186" s="158"/>
      <c r="AH186" s="158"/>
      <c r="AI186" s="158"/>
      <c r="AJ186" s="158"/>
      <c r="AK186" s="158"/>
      <c r="AL186" s="158"/>
      <c r="AM186" s="158"/>
      <c r="AN186" s="158"/>
      <c r="AO186" s="158"/>
      <c r="AP186" s="158"/>
      <c r="AQ186" s="158"/>
      <c r="AR186" s="158"/>
      <c r="AS186" s="158"/>
      <c r="AT186" s="158"/>
      <c r="AU186" s="158"/>
      <c r="AV186" s="158"/>
      <c r="AW186" s="158"/>
      <c r="AX186" s="158"/>
      <c r="AY186" s="158"/>
      <c r="AZ186" s="158"/>
      <c r="BA186" s="158"/>
      <c r="BB186" s="158"/>
      <c r="BC186" s="158"/>
      <c r="BD186" s="158"/>
      <c r="BE186" s="158"/>
      <c r="BF186" s="158"/>
      <c r="BG186" s="158"/>
    </row>
    <row r="187" spans="1:59" x14ac:dyDescent="0.3">
      <c r="A187" s="158"/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  <c r="AA187" s="158"/>
      <c r="AB187" s="158"/>
      <c r="AC187" s="158"/>
      <c r="AD187" s="158"/>
      <c r="AE187" s="158"/>
      <c r="AF187" s="158"/>
      <c r="AG187" s="158"/>
      <c r="AH187" s="158"/>
      <c r="AI187" s="158"/>
      <c r="AJ187" s="158"/>
      <c r="AK187" s="158"/>
      <c r="AL187" s="158"/>
      <c r="AM187" s="158"/>
      <c r="AN187" s="158"/>
      <c r="AO187" s="158"/>
      <c r="AP187" s="158"/>
      <c r="AQ187" s="158"/>
      <c r="AR187" s="158"/>
      <c r="AS187" s="158"/>
      <c r="AT187" s="158"/>
      <c r="AU187" s="158"/>
      <c r="AV187" s="158"/>
      <c r="AW187" s="158"/>
      <c r="AX187" s="158"/>
      <c r="AY187" s="158"/>
      <c r="AZ187" s="158"/>
      <c r="BA187" s="158"/>
      <c r="BB187" s="158"/>
      <c r="BC187" s="158"/>
      <c r="BD187" s="158"/>
      <c r="BE187" s="158"/>
      <c r="BF187" s="158"/>
      <c r="BG187" s="158"/>
    </row>
    <row r="188" spans="1:59" x14ac:dyDescent="0.3">
      <c r="A188" s="158"/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  <c r="AA188" s="158"/>
      <c r="AB188" s="158"/>
      <c r="AC188" s="158"/>
      <c r="AD188" s="158"/>
      <c r="AE188" s="158"/>
      <c r="AF188" s="158"/>
      <c r="AG188" s="158"/>
      <c r="AH188" s="158"/>
      <c r="AI188" s="158"/>
      <c r="AJ188" s="158"/>
      <c r="AK188" s="158"/>
      <c r="AL188" s="158"/>
      <c r="AM188" s="158"/>
      <c r="AN188" s="158"/>
      <c r="AO188" s="158"/>
      <c r="AP188" s="158"/>
      <c r="AQ188" s="158"/>
      <c r="AR188" s="158"/>
      <c r="AS188" s="158"/>
      <c r="AT188" s="158"/>
      <c r="AU188" s="158"/>
      <c r="AV188" s="158"/>
      <c r="AW188" s="158"/>
      <c r="AX188" s="158"/>
      <c r="AY188" s="158"/>
      <c r="AZ188" s="158"/>
      <c r="BA188" s="158"/>
      <c r="BB188" s="158"/>
      <c r="BC188" s="158"/>
      <c r="BD188" s="158"/>
      <c r="BE188" s="158"/>
      <c r="BF188" s="158"/>
      <c r="BG188" s="158"/>
    </row>
    <row r="189" spans="1:59" x14ac:dyDescent="0.3">
      <c r="A189" s="158"/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  <c r="AA189" s="158"/>
      <c r="AB189" s="158"/>
      <c r="AC189" s="158"/>
      <c r="AD189" s="158"/>
      <c r="AE189" s="158"/>
      <c r="AF189" s="158"/>
      <c r="AG189" s="158"/>
      <c r="AH189" s="158"/>
      <c r="AI189" s="158"/>
      <c r="AJ189" s="158"/>
      <c r="AK189" s="158"/>
      <c r="AL189" s="158"/>
      <c r="AM189" s="158"/>
      <c r="AN189" s="158"/>
      <c r="AO189" s="158"/>
      <c r="AP189" s="158"/>
      <c r="AQ189" s="158"/>
      <c r="AR189" s="158"/>
      <c r="AS189" s="158"/>
      <c r="AT189" s="158"/>
      <c r="AU189" s="158"/>
      <c r="AV189" s="158"/>
      <c r="AW189" s="158"/>
      <c r="AX189" s="158"/>
      <c r="AY189" s="158"/>
      <c r="AZ189" s="158"/>
      <c r="BA189" s="158"/>
      <c r="BB189" s="158"/>
      <c r="BC189" s="158"/>
      <c r="BD189" s="158"/>
      <c r="BE189" s="158"/>
      <c r="BF189" s="158"/>
      <c r="BG189" s="158"/>
    </row>
    <row r="190" spans="1:59" x14ac:dyDescent="0.3">
      <c r="A190" s="158"/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  <c r="AA190" s="158"/>
      <c r="AB190" s="158"/>
      <c r="AC190" s="158"/>
      <c r="AD190" s="158"/>
      <c r="AE190" s="158"/>
      <c r="AF190" s="158"/>
      <c r="AG190" s="158"/>
      <c r="AH190" s="158"/>
      <c r="AI190" s="158"/>
      <c r="AJ190" s="158"/>
      <c r="AK190" s="158"/>
      <c r="AL190" s="158"/>
      <c r="AM190" s="158"/>
      <c r="AN190" s="158"/>
      <c r="AO190" s="158"/>
      <c r="AP190" s="158"/>
      <c r="AQ190" s="158"/>
      <c r="AR190" s="158"/>
      <c r="AS190" s="158"/>
      <c r="AT190" s="158"/>
      <c r="AU190" s="158"/>
      <c r="AV190" s="158"/>
      <c r="AW190" s="158"/>
      <c r="AX190" s="158"/>
      <c r="AY190" s="158"/>
      <c r="AZ190" s="158"/>
      <c r="BA190" s="158"/>
      <c r="BB190" s="158"/>
      <c r="BC190" s="158"/>
      <c r="BD190" s="158"/>
      <c r="BE190" s="158"/>
      <c r="BF190" s="158"/>
      <c r="BG190" s="158"/>
    </row>
    <row r="191" spans="1:59" x14ac:dyDescent="0.3">
      <c r="A191" s="158"/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  <c r="AA191" s="158"/>
      <c r="AB191" s="158"/>
      <c r="AC191" s="158"/>
      <c r="AD191" s="158"/>
      <c r="AE191" s="158"/>
      <c r="AF191" s="158"/>
      <c r="AG191" s="158"/>
      <c r="AH191" s="158"/>
      <c r="AI191" s="158"/>
      <c r="AJ191" s="158"/>
      <c r="AK191" s="158"/>
      <c r="AL191" s="158"/>
      <c r="AM191" s="158"/>
      <c r="AN191" s="158"/>
      <c r="AO191" s="158"/>
      <c r="AP191" s="158"/>
      <c r="AQ191" s="158"/>
      <c r="AR191" s="158"/>
      <c r="AS191" s="158"/>
      <c r="AT191" s="158"/>
      <c r="AU191" s="158"/>
      <c r="AV191" s="158"/>
      <c r="AW191" s="158"/>
      <c r="AX191" s="158"/>
      <c r="AY191" s="158"/>
      <c r="AZ191" s="158"/>
      <c r="BA191" s="158"/>
      <c r="BB191" s="158"/>
      <c r="BC191" s="158"/>
      <c r="BD191" s="158"/>
      <c r="BE191" s="158"/>
      <c r="BF191" s="158"/>
      <c r="BG191" s="158"/>
    </row>
    <row r="192" spans="1:59" x14ac:dyDescent="0.3">
      <c r="A192" s="158"/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  <c r="AA192" s="158"/>
      <c r="AB192" s="158"/>
      <c r="AC192" s="158"/>
      <c r="AD192" s="158"/>
      <c r="AE192" s="158"/>
      <c r="AF192" s="158"/>
      <c r="AG192" s="158"/>
      <c r="AH192" s="158"/>
      <c r="AI192" s="158"/>
      <c r="AJ192" s="158"/>
      <c r="AK192" s="158"/>
      <c r="AL192" s="158"/>
      <c r="AM192" s="158"/>
      <c r="AN192" s="158"/>
      <c r="AO192" s="158"/>
      <c r="AP192" s="158"/>
      <c r="AQ192" s="158"/>
      <c r="AR192" s="158"/>
      <c r="AS192" s="158"/>
      <c r="AT192" s="158"/>
      <c r="AU192" s="158"/>
      <c r="AV192" s="158"/>
      <c r="AW192" s="158"/>
      <c r="AX192" s="158"/>
      <c r="AY192" s="158"/>
      <c r="AZ192" s="158"/>
      <c r="BA192" s="158"/>
      <c r="BB192" s="158"/>
      <c r="BC192" s="158"/>
      <c r="BD192" s="158"/>
      <c r="BE192" s="158"/>
      <c r="BF192" s="158"/>
      <c r="BG192" s="158"/>
    </row>
    <row r="193" spans="1:59" x14ac:dyDescent="0.3">
      <c r="A193" s="158"/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  <c r="AA193" s="158"/>
      <c r="AB193" s="158"/>
      <c r="AC193" s="158"/>
      <c r="AD193" s="158"/>
      <c r="AE193" s="158"/>
      <c r="AF193" s="158"/>
      <c r="AG193" s="158"/>
      <c r="AH193" s="158"/>
      <c r="AI193" s="158"/>
      <c r="AJ193" s="158"/>
      <c r="AK193" s="158"/>
      <c r="AL193" s="158"/>
      <c r="AM193" s="158"/>
      <c r="AN193" s="158"/>
      <c r="AO193" s="158"/>
      <c r="AP193" s="158"/>
      <c r="AQ193" s="158"/>
      <c r="AR193" s="158"/>
      <c r="AS193" s="158"/>
      <c r="AT193" s="158"/>
      <c r="AU193" s="158"/>
      <c r="AV193" s="158"/>
      <c r="AW193" s="158"/>
      <c r="AX193" s="158"/>
      <c r="AY193" s="158"/>
      <c r="AZ193" s="158"/>
      <c r="BA193" s="158"/>
      <c r="BB193" s="158"/>
      <c r="BC193" s="158"/>
      <c r="BD193" s="158"/>
      <c r="BE193" s="158"/>
      <c r="BF193" s="158"/>
      <c r="BG193" s="158"/>
    </row>
    <row r="194" spans="1:59" x14ac:dyDescent="0.3">
      <c r="A194" s="158"/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  <c r="AA194" s="158"/>
      <c r="AB194" s="158"/>
      <c r="AC194" s="158"/>
      <c r="AD194" s="158"/>
      <c r="AE194" s="158"/>
      <c r="AF194" s="158"/>
      <c r="AG194" s="158"/>
      <c r="AH194" s="158"/>
      <c r="AI194" s="158"/>
      <c r="AJ194" s="158"/>
      <c r="AK194" s="158"/>
      <c r="AL194" s="158"/>
      <c r="AM194" s="158"/>
      <c r="AN194" s="158"/>
      <c r="AO194" s="158"/>
      <c r="AP194" s="158"/>
      <c r="AQ194" s="158"/>
      <c r="AR194" s="158"/>
      <c r="AS194" s="158"/>
      <c r="AT194" s="158"/>
      <c r="AU194" s="158"/>
      <c r="AV194" s="158"/>
      <c r="AW194" s="158"/>
      <c r="AX194" s="158"/>
      <c r="AY194" s="158"/>
      <c r="AZ194" s="158"/>
      <c r="BA194" s="158"/>
      <c r="BB194" s="158"/>
      <c r="BC194" s="158"/>
      <c r="BD194" s="158"/>
      <c r="BE194" s="158"/>
      <c r="BF194" s="158"/>
      <c r="BG194" s="158"/>
    </row>
    <row r="195" spans="1:59" x14ac:dyDescent="0.3">
      <c r="A195" s="158"/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  <c r="W195" s="158"/>
      <c r="X195" s="158"/>
      <c r="Y195" s="158"/>
      <c r="Z195" s="158"/>
      <c r="AA195" s="158"/>
      <c r="AB195" s="158"/>
      <c r="AC195" s="158"/>
      <c r="AD195" s="158"/>
      <c r="AE195" s="158"/>
      <c r="AF195" s="158"/>
      <c r="AG195" s="158"/>
      <c r="AH195" s="158"/>
      <c r="AI195" s="158"/>
      <c r="AJ195" s="158"/>
      <c r="AK195" s="158"/>
      <c r="AL195" s="158"/>
      <c r="AM195" s="158"/>
      <c r="AN195" s="158"/>
      <c r="AO195" s="158"/>
      <c r="AP195" s="158"/>
      <c r="AQ195" s="158"/>
      <c r="AR195" s="158"/>
      <c r="AS195" s="158"/>
      <c r="AT195" s="158"/>
      <c r="AU195" s="158"/>
      <c r="AV195" s="158"/>
      <c r="AW195" s="158"/>
      <c r="AX195" s="158"/>
      <c r="AY195" s="158"/>
      <c r="AZ195" s="158"/>
      <c r="BA195" s="158"/>
      <c r="BB195" s="158"/>
      <c r="BC195" s="158"/>
      <c r="BD195" s="158"/>
      <c r="BE195" s="158"/>
      <c r="BF195" s="158"/>
      <c r="BG195" s="158"/>
    </row>
    <row r="196" spans="1:59" x14ac:dyDescent="0.3">
      <c r="A196" s="158"/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  <c r="Z196" s="158"/>
      <c r="AA196" s="158"/>
      <c r="AB196" s="158"/>
      <c r="AC196" s="158"/>
      <c r="AD196" s="158"/>
      <c r="AE196" s="158"/>
      <c r="AF196" s="158"/>
      <c r="AG196" s="158"/>
      <c r="AH196" s="158"/>
      <c r="AI196" s="158"/>
      <c r="AJ196" s="158"/>
      <c r="AK196" s="158"/>
      <c r="AL196" s="158"/>
      <c r="AM196" s="158"/>
      <c r="AN196" s="158"/>
      <c r="AO196" s="158"/>
      <c r="AP196" s="158"/>
      <c r="AQ196" s="158"/>
      <c r="AR196" s="158"/>
      <c r="AS196" s="158"/>
      <c r="AT196" s="158"/>
      <c r="AU196" s="158"/>
      <c r="AV196" s="158"/>
      <c r="AW196" s="158"/>
      <c r="AX196" s="158"/>
      <c r="AY196" s="158"/>
      <c r="AZ196" s="158"/>
      <c r="BA196" s="158"/>
      <c r="BB196" s="158"/>
      <c r="BC196" s="158"/>
      <c r="BD196" s="158"/>
      <c r="BE196" s="158"/>
      <c r="BF196" s="158"/>
      <c r="BG196" s="158"/>
    </row>
    <row r="197" spans="1:59" x14ac:dyDescent="0.3">
      <c r="A197" s="158"/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  <c r="X197" s="158"/>
      <c r="Y197" s="158"/>
      <c r="Z197" s="158"/>
      <c r="AA197" s="158"/>
      <c r="AB197" s="158"/>
      <c r="AC197" s="158"/>
      <c r="AD197" s="158"/>
      <c r="AE197" s="158"/>
      <c r="AF197" s="158"/>
      <c r="AG197" s="158"/>
      <c r="AH197" s="158"/>
      <c r="AI197" s="158"/>
      <c r="AJ197" s="158"/>
      <c r="AK197" s="158"/>
      <c r="AL197" s="158"/>
      <c r="AM197" s="158"/>
      <c r="AN197" s="158"/>
      <c r="AO197" s="158"/>
      <c r="AP197" s="158"/>
      <c r="AQ197" s="158"/>
      <c r="AR197" s="158"/>
      <c r="AS197" s="158"/>
      <c r="AT197" s="158"/>
      <c r="AU197" s="158"/>
      <c r="AV197" s="158"/>
      <c r="AW197" s="158"/>
      <c r="AX197" s="158"/>
      <c r="AY197" s="158"/>
      <c r="AZ197" s="158"/>
      <c r="BA197" s="158"/>
      <c r="BB197" s="158"/>
      <c r="BC197" s="158"/>
      <c r="BD197" s="158"/>
      <c r="BE197" s="158"/>
      <c r="BF197" s="158"/>
      <c r="BG197" s="158"/>
    </row>
    <row r="198" spans="1:59" x14ac:dyDescent="0.3">
      <c r="A198" s="158"/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8"/>
      <c r="U198" s="158"/>
      <c r="V198" s="158"/>
      <c r="W198" s="158"/>
      <c r="X198" s="158"/>
      <c r="Y198" s="158"/>
      <c r="Z198" s="158"/>
      <c r="AA198" s="158"/>
      <c r="AB198" s="158"/>
      <c r="AC198" s="158"/>
      <c r="AD198" s="158"/>
      <c r="AE198" s="158"/>
      <c r="AF198" s="158"/>
      <c r="AG198" s="158"/>
      <c r="AH198" s="158"/>
      <c r="AI198" s="158"/>
      <c r="AJ198" s="158"/>
      <c r="AK198" s="158"/>
      <c r="AL198" s="158"/>
      <c r="AM198" s="158"/>
      <c r="AN198" s="158"/>
      <c r="AO198" s="158"/>
      <c r="AP198" s="158"/>
      <c r="AQ198" s="158"/>
      <c r="AR198" s="158"/>
      <c r="AS198" s="158"/>
      <c r="AT198" s="158"/>
      <c r="AU198" s="158"/>
      <c r="AV198" s="158"/>
      <c r="AW198" s="158"/>
      <c r="AX198" s="158"/>
      <c r="AY198" s="158"/>
      <c r="AZ198" s="158"/>
      <c r="BA198" s="158"/>
      <c r="BB198" s="158"/>
      <c r="BC198" s="158"/>
      <c r="BD198" s="158"/>
      <c r="BE198" s="158"/>
      <c r="BF198" s="158"/>
      <c r="BG198" s="158"/>
    </row>
    <row r="199" spans="1:59" x14ac:dyDescent="0.3">
      <c r="A199" s="158"/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  <c r="W199" s="158"/>
      <c r="X199" s="158"/>
      <c r="Y199" s="158"/>
      <c r="Z199" s="158"/>
      <c r="AA199" s="158"/>
      <c r="AB199" s="158"/>
      <c r="AC199" s="158"/>
      <c r="AD199" s="158"/>
      <c r="AE199" s="158"/>
      <c r="AF199" s="158"/>
      <c r="AG199" s="158"/>
      <c r="AH199" s="158"/>
      <c r="AI199" s="158"/>
      <c r="AJ199" s="158"/>
      <c r="AK199" s="158"/>
      <c r="AL199" s="158"/>
      <c r="AM199" s="158"/>
      <c r="AN199" s="158"/>
      <c r="AO199" s="158"/>
      <c r="AP199" s="158"/>
      <c r="AQ199" s="158"/>
      <c r="AR199" s="158"/>
      <c r="AS199" s="158"/>
      <c r="AT199" s="158"/>
      <c r="AU199" s="158"/>
      <c r="AV199" s="158"/>
      <c r="AW199" s="158"/>
      <c r="AX199" s="158"/>
      <c r="AY199" s="158"/>
      <c r="AZ199" s="158"/>
      <c r="BA199" s="158"/>
      <c r="BB199" s="158"/>
      <c r="BC199" s="158"/>
      <c r="BD199" s="158"/>
      <c r="BE199" s="158"/>
      <c r="BF199" s="158"/>
      <c r="BG199" s="158"/>
    </row>
    <row r="200" spans="1:59" x14ac:dyDescent="0.3">
      <c r="A200" s="158"/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  <c r="V200" s="158"/>
      <c r="W200" s="158"/>
      <c r="X200" s="158"/>
      <c r="Y200" s="158"/>
      <c r="Z200" s="158"/>
      <c r="AA200" s="158"/>
      <c r="AB200" s="158"/>
      <c r="AC200" s="158"/>
      <c r="AD200" s="158"/>
      <c r="AE200" s="158"/>
      <c r="AF200" s="158"/>
      <c r="AG200" s="158"/>
      <c r="AH200" s="158"/>
      <c r="AI200" s="158"/>
      <c r="AJ200" s="158"/>
      <c r="AK200" s="158"/>
      <c r="AL200" s="158"/>
      <c r="AM200" s="158"/>
      <c r="AN200" s="158"/>
      <c r="AO200" s="158"/>
      <c r="AP200" s="158"/>
      <c r="AQ200" s="158"/>
      <c r="AR200" s="158"/>
      <c r="AS200" s="158"/>
      <c r="AT200" s="158"/>
      <c r="AU200" s="158"/>
      <c r="AV200" s="158"/>
      <c r="AW200" s="158"/>
      <c r="AX200" s="158"/>
      <c r="AY200" s="158"/>
      <c r="AZ200" s="158"/>
      <c r="BA200" s="158"/>
      <c r="BB200" s="158"/>
      <c r="BC200" s="158"/>
      <c r="BD200" s="158"/>
      <c r="BE200" s="158"/>
      <c r="BF200" s="158"/>
      <c r="BG200" s="158"/>
    </row>
    <row r="201" spans="1:59" x14ac:dyDescent="0.3">
      <c r="A201" s="158"/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  <c r="S201" s="158"/>
      <c r="T201" s="158"/>
      <c r="U201" s="158"/>
      <c r="V201" s="158"/>
      <c r="W201" s="158"/>
      <c r="X201" s="158"/>
      <c r="Y201" s="158"/>
      <c r="Z201" s="158"/>
      <c r="AA201" s="158"/>
      <c r="AB201" s="158"/>
      <c r="AC201" s="158"/>
      <c r="AD201" s="158"/>
      <c r="AE201" s="158"/>
      <c r="AF201" s="158"/>
      <c r="AG201" s="158"/>
      <c r="AH201" s="158"/>
      <c r="AI201" s="158"/>
      <c r="AJ201" s="158"/>
      <c r="AK201" s="158"/>
      <c r="AL201" s="158"/>
      <c r="AM201" s="158"/>
      <c r="AN201" s="158"/>
      <c r="AO201" s="158"/>
      <c r="AP201" s="158"/>
      <c r="AQ201" s="158"/>
      <c r="AR201" s="158"/>
      <c r="AS201" s="158"/>
      <c r="AT201" s="158"/>
      <c r="AU201" s="158"/>
      <c r="AV201" s="158"/>
      <c r="AW201" s="158"/>
      <c r="AX201" s="158"/>
      <c r="AY201" s="158"/>
      <c r="AZ201" s="158"/>
      <c r="BA201" s="158"/>
      <c r="BB201" s="158"/>
      <c r="BC201" s="158"/>
      <c r="BD201" s="158"/>
      <c r="BE201" s="158"/>
      <c r="BF201" s="158"/>
      <c r="BG201" s="158"/>
    </row>
    <row r="202" spans="1:59" x14ac:dyDescent="0.3">
      <c r="A202" s="158"/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158"/>
      <c r="X202" s="158"/>
      <c r="Y202" s="158"/>
      <c r="Z202" s="158"/>
      <c r="AA202" s="158"/>
      <c r="AB202" s="158"/>
      <c r="AC202" s="158"/>
      <c r="AD202" s="158"/>
      <c r="AE202" s="158"/>
      <c r="AF202" s="158"/>
      <c r="AG202" s="158"/>
      <c r="AH202" s="158"/>
      <c r="AI202" s="158"/>
      <c r="AJ202" s="158"/>
      <c r="AK202" s="158"/>
      <c r="AL202" s="158"/>
      <c r="AM202" s="158"/>
      <c r="AN202" s="158"/>
      <c r="AO202" s="158"/>
      <c r="AP202" s="158"/>
      <c r="AQ202" s="158"/>
      <c r="AR202" s="158"/>
      <c r="AS202" s="158"/>
      <c r="AT202" s="158"/>
      <c r="AU202" s="158"/>
      <c r="AV202" s="158"/>
      <c r="AW202" s="158"/>
      <c r="AX202" s="158"/>
      <c r="AY202" s="158"/>
      <c r="AZ202" s="158"/>
      <c r="BA202" s="158"/>
      <c r="BB202" s="158"/>
      <c r="BC202" s="158"/>
      <c r="BD202" s="158"/>
      <c r="BE202" s="158"/>
      <c r="BF202" s="158"/>
      <c r="BG202" s="158"/>
    </row>
    <row r="203" spans="1:59" x14ac:dyDescent="0.3">
      <c r="A203" s="158"/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  <c r="W203" s="158"/>
      <c r="X203" s="158"/>
      <c r="Y203" s="158"/>
      <c r="Z203" s="158"/>
      <c r="AA203" s="158"/>
      <c r="AB203" s="158"/>
      <c r="AC203" s="158"/>
      <c r="AD203" s="158"/>
      <c r="AE203" s="158"/>
      <c r="AF203" s="158"/>
      <c r="AG203" s="158"/>
      <c r="AH203" s="158"/>
      <c r="AI203" s="158"/>
      <c r="AJ203" s="158"/>
      <c r="AK203" s="158"/>
      <c r="AL203" s="158"/>
      <c r="AM203" s="158"/>
      <c r="AN203" s="158"/>
      <c r="AO203" s="158"/>
      <c r="AP203" s="158"/>
      <c r="AQ203" s="158"/>
      <c r="AR203" s="158"/>
      <c r="AS203" s="158"/>
      <c r="AT203" s="158"/>
      <c r="AU203" s="158"/>
      <c r="AV203" s="158"/>
      <c r="AW203" s="158"/>
      <c r="AX203" s="158"/>
      <c r="AY203" s="158"/>
      <c r="AZ203" s="158"/>
      <c r="BA203" s="158"/>
      <c r="BB203" s="158"/>
      <c r="BC203" s="158"/>
      <c r="BD203" s="158"/>
      <c r="BE203" s="158"/>
      <c r="BF203" s="158"/>
      <c r="BG203" s="158"/>
    </row>
    <row r="204" spans="1:59" x14ac:dyDescent="0.3">
      <c r="A204" s="158"/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  <c r="X204" s="158"/>
      <c r="Y204" s="158"/>
      <c r="Z204" s="158"/>
      <c r="AA204" s="158"/>
      <c r="AB204" s="158"/>
      <c r="AC204" s="158"/>
      <c r="AD204" s="158"/>
      <c r="AE204" s="158"/>
      <c r="AF204" s="158"/>
      <c r="AG204" s="158"/>
      <c r="AH204" s="158"/>
      <c r="AI204" s="158"/>
      <c r="AJ204" s="158"/>
      <c r="AK204" s="158"/>
      <c r="AL204" s="158"/>
      <c r="AM204" s="158"/>
      <c r="AN204" s="158"/>
      <c r="AO204" s="158"/>
      <c r="AP204" s="158"/>
      <c r="AQ204" s="158"/>
      <c r="AR204" s="158"/>
      <c r="AS204" s="158"/>
      <c r="AT204" s="158"/>
      <c r="AU204" s="158"/>
      <c r="AV204" s="158"/>
      <c r="AW204" s="158"/>
      <c r="AX204" s="158"/>
      <c r="AY204" s="158"/>
      <c r="AZ204" s="158"/>
      <c r="BA204" s="158"/>
      <c r="BB204" s="158"/>
      <c r="BC204" s="158"/>
      <c r="BD204" s="158"/>
      <c r="BE204" s="158"/>
      <c r="BF204" s="158"/>
      <c r="BG204" s="158"/>
    </row>
    <row r="205" spans="1:59" x14ac:dyDescent="0.3">
      <c r="A205" s="158"/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  <c r="W205" s="158"/>
      <c r="X205" s="158"/>
      <c r="Y205" s="158"/>
      <c r="Z205" s="158"/>
      <c r="AA205" s="158"/>
      <c r="AB205" s="158"/>
      <c r="AC205" s="158"/>
      <c r="AD205" s="158"/>
      <c r="AE205" s="158"/>
      <c r="AF205" s="158"/>
      <c r="AG205" s="158"/>
      <c r="AH205" s="158"/>
      <c r="AI205" s="158"/>
      <c r="AJ205" s="158"/>
      <c r="AK205" s="158"/>
      <c r="AL205" s="158"/>
      <c r="AM205" s="158"/>
      <c r="AN205" s="158"/>
      <c r="AO205" s="158"/>
      <c r="AP205" s="158"/>
      <c r="AQ205" s="158"/>
      <c r="AR205" s="158"/>
      <c r="AS205" s="158"/>
      <c r="AT205" s="158"/>
      <c r="AU205" s="158"/>
      <c r="AV205" s="158"/>
      <c r="AW205" s="158"/>
      <c r="AX205" s="158"/>
      <c r="AY205" s="158"/>
      <c r="AZ205" s="158"/>
      <c r="BA205" s="158"/>
      <c r="BB205" s="158"/>
      <c r="BC205" s="158"/>
      <c r="BD205" s="158"/>
      <c r="BE205" s="158"/>
      <c r="BF205" s="158"/>
      <c r="BG205" s="158"/>
    </row>
    <row r="206" spans="1:59" x14ac:dyDescent="0.3">
      <c r="A206" s="158"/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  <c r="Z206" s="158"/>
      <c r="AA206" s="158"/>
      <c r="AB206" s="158"/>
      <c r="AC206" s="158"/>
      <c r="AD206" s="158"/>
      <c r="AE206" s="158"/>
      <c r="AF206" s="158"/>
      <c r="AG206" s="158"/>
      <c r="AH206" s="158"/>
      <c r="AI206" s="158"/>
      <c r="AJ206" s="158"/>
      <c r="AK206" s="158"/>
      <c r="AL206" s="158"/>
      <c r="AM206" s="158"/>
      <c r="AN206" s="158"/>
      <c r="AO206" s="158"/>
      <c r="AP206" s="158"/>
      <c r="AQ206" s="158"/>
      <c r="AR206" s="158"/>
      <c r="AS206" s="158"/>
      <c r="AT206" s="158"/>
      <c r="AU206" s="158"/>
      <c r="AV206" s="158"/>
      <c r="AW206" s="158"/>
      <c r="AX206" s="158"/>
      <c r="AY206" s="158"/>
      <c r="AZ206" s="158"/>
      <c r="BA206" s="158"/>
      <c r="BB206" s="158"/>
      <c r="BC206" s="158"/>
      <c r="BD206" s="158"/>
      <c r="BE206" s="158"/>
      <c r="BF206" s="158"/>
      <c r="BG206" s="158"/>
    </row>
    <row r="207" spans="1:59" x14ac:dyDescent="0.3">
      <c r="A207" s="158"/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  <c r="W207" s="158"/>
      <c r="X207" s="158"/>
      <c r="Y207" s="158"/>
      <c r="Z207" s="158"/>
      <c r="AA207" s="158"/>
      <c r="AB207" s="158"/>
      <c r="AC207" s="158"/>
      <c r="AD207" s="158"/>
      <c r="AE207" s="158"/>
      <c r="AF207" s="158"/>
      <c r="AG207" s="158"/>
      <c r="AH207" s="158"/>
      <c r="AI207" s="158"/>
      <c r="AJ207" s="158"/>
      <c r="AK207" s="158"/>
      <c r="AL207" s="158"/>
      <c r="AM207" s="158"/>
      <c r="AN207" s="158"/>
      <c r="AO207" s="158"/>
      <c r="AP207" s="158"/>
      <c r="AQ207" s="158"/>
      <c r="AR207" s="158"/>
      <c r="AS207" s="158"/>
      <c r="AT207" s="158"/>
      <c r="AU207" s="158"/>
      <c r="AV207" s="158"/>
      <c r="AW207" s="158"/>
      <c r="AX207" s="158"/>
      <c r="AY207" s="158"/>
      <c r="AZ207" s="158"/>
      <c r="BA207" s="158"/>
      <c r="BB207" s="158"/>
      <c r="BC207" s="158"/>
      <c r="BD207" s="158"/>
      <c r="BE207" s="158"/>
      <c r="BF207" s="158"/>
      <c r="BG207" s="158"/>
    </row>
    <row r="208" spans="1:59" x14ac:dyDescent="0.3">
      <c r="A208" s="158"/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158"/>
      <c r="X208" s="158"/>
      <c r="Y208" s="158"/>
      <c r="Z208" s="158"/>
      <c r="AA208" s="158"/>
      <c r="AB208" s="158"/>
      <c r="AC208" s="158"/>
      <c r="AD208" s="158"/>
      <c r="AE208" s="158"/>
      <c r="AF208" s="158"/>
      <c r="AG208" s="158"/>
      <c r="AH208" s="158"/>
      <c r="AI208" s="158"/>
      <c r="AJ208" s="158"/>
      <c r="AK208" s="158"/>
      <c r="AL208" s="158"/>
      <c r="AM208" s="158"/>
      <c r="AN208" s="158"/>
      <c r="AO208" s="158"/>
      <c r="AP208" s="158"/>
      <c r="AQ208" s="158"/>
      <c r="AR208" s="158"/>
      <c r="AS208" s="158"/>
      <c r="AT208" s="158"/>
      <c r="AU208" s="158"/>
      <c r="AV208" s="158"/>
      <c r="AW208" s="158"/>
      <c r="AX208" s="158"/>
      <c r="AY208" s="158"/>
      <c r="AZ208" s="158"/>
      <c r="BA208" s="158"/>
      <c r="BB208" s="158"/>
      <c r="BC208" s="158"/>
      <c r="BD208" s="158"/>
      <c r="BE208" s="158"/>
      <c r="BF208" s="158"/>
      <c r="BG208" s="158"/>
    </row>
    <row r="209" spans="1:59" x14ac:dyDescent="0.3">
      <c r="A209" s="158"/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  <c r="X209" s="158"/>
      <c r="Y209" s="158"/>
      <c r="Z209" s="158"/>
      <c r="AA209" s="158"/>
      <c r="AB209" s="158"/>
      <c r="AC209" s="158"/>
      <c r="AD209" s="158"/>
      <c r="AE209" s="158"/>
      <c r="AF209" s="158"/>
      <c r="AG209" s="158"/>
      <c r="AH209" s="158"/>
      <c r="AI209" s="158"/>
      <c r="AJ209" s="158"/>
      <c r="AK209" s="158"/>
      <c r="AL209" s="158"/>
      <c r="AM209" s="158"/>
      <c r="AN209" s="158"/>
      <c r="AO209" s="158"/>
      <c r="AP209" s="158"/>
      <c r="AQ209" s="158"/>
      <c r="AR209" s="158"/>
      <c r="AS209" s="158"/>
      <c r="AT209" s="158"/>
      <c r="AU209" s="158"/>
      <c r="AV209" s="158"/>
      <c r="AW209" s="158"/>
      <c r="AX209" s="158"/>
      <c r="AY209" s="158"/>
      <c r="AZ209" s="158"/>
      <c r="BA209" s="158"/>
      <c r="BB209" s="158"/>
      <c r="BC209" s="158"/>
      <c r="BD209" s="158"/>
      <c r="BE209" s="158"/>
      <c r="BF209" s="158"/>
      <c r="BG209" s="158"/>
    </row>
    <row r="210" spans="1:59" x14ac:dyDescent="0.3">
      <c r="A210" s="158"/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  <c r="AA210" s="158"/>
      <c r="AB210" s="158"/>
      <c r="AC210" s="158"/>
      <c r="AD210" s="158"/>
      <c r="AE210" s="158"/>
      <c r="AF210" s="158"/>
      <c r="AG210" s="158"/>
      <c r="AH210" s="158"/>
      <c r="AI210" s="158"/>
      <c r="AJ210" s="158"/>
      <c r="AK210" s="158"/>
      <c r="AL210" s="158"/>
      <c r="AM210" s="158"/>
      <c r="AN210" s="158"/>
      <c r="AO210" s="158"/>
      <c r="AP210" s="158"/>
      <c r="AQ210" s="158"/>
      <c r="AR210" s="158"/>
      <c r="AS210" s="158"/>
      <c r="AT210" s="158"/>
      <c r="AU210" s="158"/>
      <c r="AV210" s="158"/>
      <c r="AW210" s="158"/>
      <c r="AX210" s="158"/>
      <c r="AY210" s="158"/>
      <c r="AZ210" s="158"/>
      <c r="BA210" s="158"/>
      <c r="BB210" s="158"/>
      <c r="BC210" s="158"/>
      <c r="BD210" s="158"/>
      <c r="BE210" s="158"/>
      <c r="BF210" s="158"/>
      <c r="BG210" s="158"/>
    </row>
    <row r="211" spans="1:59" x14ac:dyDescent="0.3">
      <c r="A211" s="158"/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  <c r="AA211" s="158"/>
      <c r="AB211" s="158"/>
      <c r="AC211" s="158"/>
      <c r="AD211" s="158"/>
      <c r="AE211" s="158"/>
      <c r="AF211" s="158"/>
      <c r="AG211" s="158"/>
      <c r="AH211" s="158"/>
      <c r="AI211" s="158"/>
      <c r="AJ211" s="158"/>
      <c r="AK211" s="158"/>
      <c r="AL211" s="158"/>
      <c r="AM211" s="158"/>
      <c r="AN211" s="158"/>
      <c r="AO211" s="158"/>
      <c r="AP211" s="158"/>
      <c r="AQ211" s="158"/>
      <c r="AR211" s="158"/>
      <c r="AS211" s="158"/>
      <c r="AT211" s="158"/>
      <c r="AU211" s="158"/>
      <c r="AV211" s="158"/>
      <c r="AW211" s="158"/>
      <c r="AX211" s="158"/>
      <c r="AY211" s="158"/>
      <c r="AZ211" s="158"/>
      <c r="BA211" s="158"/>
      <c r="BB211" s="158"/>
      <c r="BC211" s="158"/>
      <c r="BD211" s="158"/>
      <c r="BE211" s="158"/>
      <c r="BF211" s="158"/>
      <c r="BG211" s="158"/>
    </row>
    <row r="212" spans="1:59" x14ac:dyDescent="0.3">
      <c r="A212" s="158"/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  <c r="Z212" s="158"/>
      <c r="AA212" s="158"/>
      <c r="AB212" s="158"/>
      <c r="AC212" s="158"/>
      <c r="AD212" s="158"/>
      <c r="AE212" s="158"/>
      <c r="AF212" s="158"/>
      <c r="AG212" s="158"/>
      <c r="AH212" s="158"/>
      <c r="AI212" s="158"/>
      <c r="AJ212" s="158"/>
      <c r="AK212" s="158"/>
      <c r="AL212" s="158"/>
      <c r="AM212" s="158"/>
      <c r="AN212" s="158"/>
      <c r="AO212" s="158"/>
      <c r="AP212" s="158"/>
      <c r="AQ212" s="158"/>
      <c r="AR212" s="158"/>
      <c r="AS212" s="158"/>
      <c r="AT212" s="158"/>
      <c r="AU212" s="158"/>
      <c r="AV212" s="158"/>
      <c r="AW212" s="158"/>
      <c r="AX212" s="158"/>
      <c r="AY212" s="158"/>
      <c r="AZ212" s="158"/>
      <c r="BA212" s="158"/>
      <c r="BB212" s="158"/>
      <c r="BC212" s="158"/>
      <c r="BD212" s="158"/>
      <c r="BE212" s="158"/>
      <c r="BF212" s="158"/>
      <c r="BG212" s="158"/>
    </row>
    <row r="213" spans="1:59" x14ac:dyDescent="0.3">
      <c r="A213" s="158"/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  <c r="Z213" s="158"/>
      <c r="AA213" s="158"/>
      <c r="AB213" s="158"/>
      <c r="AC213" s="158"/>
      <c r="AD213" s="158"/>
      <c r="AE213" s="158"/>
      <c r="AF213" s="158"/>
      <c r="AG213" s="158"/>
      <c r="AH213" s="158"/>
      <c r="AI213" s="158"/>
      <c r="AJ213" s="158"/>
      <c r="AK213" s="158"/>
      <c r="AL213" s="158"/>
      <c r="AM213" s="158"/>
      <c r="AN213" s="158"/>
      <c r="AO213" s="158"/>
      <c r="AP213" s="158"/>
      <c r="AQ213" s="158"/>
      <c r="AR213" s="158"/>
      <c r="AS213" s="158"/>
      <c r="AT213" s="158"/>
      <c r="AU213" s="158"/>
      <c r="AV213" s="158"/>
      <c r="AW213" s="158"/>
      <c r="AX213" s="158"/>
      <c r="AY213" s="158"/>
      <c r="AZ213" s="158"/>
      <c r="BA213" s="158"/>
      <c r="BB213" s="158"/>
      <c r="BC213" s="158"/>
      <c r="BD213" s="158"/>
      <c r="BE213" s="158"/>
      <c r="BF213" s="158"/>
      <c r="BG213" s="158"/>
    </row>
    <row r="214" spans="1:59" x14ac:dyDescent="0.3">
      <c r="A214" s="158"/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  <c r="AA214" s="158"/>
      <c r="AB214" s="158"/>
      <c r="AC214" s="158"/>
      <c r="AD214" s="158"/>
      <c r="AE214" s="158"/>
      <c r="AF214" s="158"/>
      <c r="AG214" s="158"/>
      <c r="AH214" s="158"/>
      <c r="AI214" s="158"/>
      <c r="AJ214" s="158"/>
      <c r="AK214" s="158"/>
      <c r="AL214" s="158"/>
      <c r="AM214" s="158"/>
      <c r="AN214" s="158"/>
      <c r="AO214" s="158"/>
      <c r="AP214" s="158"/>
      <c r="AQ214" s="158"/>
      <c r="AR214" s="158"/>
      <c r="AS214" s="158"/>
      <c r="AT214" s="158"/>
      <c r="AU214" s="158"/>
      <c r="AV214" s="158"/>
      <c r="AW214" s="158"/>
      <c r="AX214" s="158"/>
      <c r="AY214" s="158"/>
      <c r="AZ214" s="158"/>
      <c r="BA214" s="158"/>
      <c r="BB214" s="158"/>
      <c r="BC214" s="158"/>
      <c r="BD214" s="158"/>
      <c r="BE214" s="158"/>
      <c r="BF214" s="158"/>
      <c r="BG214" s="158"/>
    </row>
    <row r="215" spans="1:59" x14ac:dyDescent="0.3">
      <c r="A215" s="158"/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  <c r="Z215" s="158"/>
      <c r="AA215" s="158"/>
      <c r="AB215" s="158"/>
      <c r="AC215" s="158"/>
      <c r="AD215" s="158"/>
      <c r="AE215" s="158"/>
      <c r="AF215" s="158"/>
      <c r="AG215" s="158"/>
      <c r="AH215" s="158"/>
      <c r="AI215" s="158"/>
      <c r="AJ215" s="158"/>
      <c r="AK215" s="158"/>
      <c r="AL215" s="158"/>
      <c r="AM215" s="158"/>
      <c r="AN215" s="158"/>
      <c r="AO215" s="158"/>
      <c r="AP215" s="158"/>
      <c r="AQ215" s="158"/>
      <c r="AR215" s="158"/>
      <c r="AS215" s="158"/>
      <c r="AT215" s="158"/>
      <c r="AU215" s="158"/>
      <c r="AV215" s="158"/>
      <c r="AW215" s="158"/>
      <c r="AX215" s="158"/>
      <c r="AY215" s="158"/>
      <c r="AZ215" s="158"/>
      <c r="BA215" s="158"/>
      <c r="BB215" s="158"/>
      <c r="BC215" s="158"/>
      <c r="BD215" s="158"/>
      <c r="BE215" s="158"/>
      <c r="BF215" s="158"/>
      <c r="BG215" s="158"/>
    </row>
    <row r="216" spans="1:59" x14ac:dyDescent="0.3">
      <c r="A216" s="158"/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  <c r="Z216" s="158"/>
      <c r="AA216" s="158"/>
      <c r="AB216" s="158"/>
      <c r="AC216" s="158"/>
      <c r="AD216" s="158"/>
      <c r="AE216" s="158"/>
      <c r="AF216" s="158"/>
      <c r="AG216" s="158"/>
      <c r="AH216" s="158"/>
      <c r="AI216" s="158"/>
      <c r="AJ216" s="158"/>
      <c r="AK216" s="158"/>
      <c r="AL216" s="158"/>
      <c r="AM216" s="158"/>
      <c r="AN216" s="158"/>
      <c r="AO216" s="158"/>
      <c r="AP216" s="158"/>
      <c r="AQ216" s="158"/>
      <c r="AR216" s="158"/>
      <c r="AS216" s="158"/>
      <c r="AT216" s="158"/>
      <c r="AU216" s="158"/>
      <c r="AV216" s="158"/>
      <c r="AW216" s="158"/>
      <c r="AX216" s="158"/>
      <c r="AY216" s="158"/>
      <c r="AZ216" s="158"/>
      <c r="BA216" s="158"/>
      <c r="BB216" s="158"/>
      <c r="BC216" s="158"/>
      <c r="BD216" s="158"/>
      <c r="BE216" s="158"/>
      <c r="BF216" s="158"/>
      <c r="BG216" s="158"/>
    </row>
    <row r="217" spans="1:59" x14ac:dyDescent="0.3">
      <c r="A217" s="158"/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158"/>
      <c r="X217" s="158"/>
      <c r="Y217" s="158"/>
      <c r="Z217" s="158"/>
      <c r="AA217" s="158"/>
      <c r="AB217" s="158"/>
      <c r="AC217" s="158"/>
      <c r="AD217" s="158"/>
      <c r="AE217" s="158"/>
      <c r="AF217" s="158"/>
      <c r="AG217" s="158"/>
      <c r="AH217" s="158"/>
      <c r="AI217" s="158"/>
      <c r="AJ217" s="158"/>
      <c r="AK217" s="158"/>
      <c r="AL217" s="158"/>
      <c r="AM217" s="158"/>
      <c r="AN217" s="158"/>
      <c r="AO217" s="158"/>
      <c r="AP217" s="158"/>
      <c r="AQ217" s="158"/>
      <c r="AR217" s="158"/>
      <c r="AS217" s="158"/>
      <c r="AT217" s="158"/>
      <c r="AU217" s="158"/>
      <c r="AV217" s="158"/>
      <c r="AW217" s="158"/>
      <c r="AX217" s="158"/>
      <c r="AY217" s="158"/>
      <c r="AZ217" s="158"/>
      <c r="BA217" s="158"/>
      <c r="BB217" s="158"/>
      <c r="BC217" s="158"/>
      <c r="BD217" s="158"/>
      <c r="BE217" s="158"/>
      <c r="BF217" s="158"/>
      <c r="BG217" s="158"/>
    </row>
    <row r="218" spans="1:59" x14ac:dyDescent="0.3">
      <c r="A218" s="158"/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  <c r="Z218" s="158"/>
      <c r="AA218" s="158"/>
      <c r="AB218" s="158"/>
      <c r="AC218" s="158"/>
      <c r="AD218" s="158"/>
      <c r="AE218" s="158"/>
      <c r="AF218" s="158"/>
      <c r="AG218" s="158"/>
      <c r="AH218" s="158"/>
      <c r="AI218" s="158"/>
      <c r="AJ218" s="158"/>
      <c r="AK218" s="158"/>
      <c r="AL218" s="158"/>
      <c r="AM218" s="158"/>
      <c r="AN218" s="158"/>
      <c r="AO218" s="158"/>
      <c r="AP218" s="158"/>
      <c r="AQ218" s="158"/>
      <c r="AR218" s="158"/>
      <c r="AS218" s="158"/>
      <c r="AT218" s="158"/>
      <c r="AU218" s="158"/>
      <c r="AV218" s="158"/>
      <c r="AW218" s="158"/>
      <c r="AX218" s="158"/>
      <c r="AY218" s="158"/>
      <c r="AZ218" s="158"/>
      <c r="BA218" s="158"/>
      <c r="BB218" s="158"/>
      <c r="BC218" s="158"/>
      <c r="BD218" s="158"/>
      <c r="BE218" s="158"/>
      <c r="BF218" s="158"/>
      <c r="BG218" s="158"/>
    </row>
    <row r="219" spans="1:59" x14ac:dyDescent="0.3">
      <c r="A219" s="158"/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  <c r="Z219" s="158"/>
      <c r="AA219" s="158"/>
      <c r="AB219" s="158"/>
      <c r="AC219" s="158"/>
      <c r="AD219" s="158"/>
      <c r="AE219" s="158"/>
      <c r="AF219" s="158"/>
      <c r="AG219" s="158"/>
      <c r="AH219" s="158"/>
      <c r="AI219" s="158"/>
      <c r="AJ219" s="158"/>
      <c r="AK219" s="158"/>
      <c r="AL219" s="158"/>
      <c r="AM219" s="158"/>
      <c r="AN219" s="158"/>
      <c r="AO219" s="158"/>
      <c r="AP219" s="158"/>
      <c r="AQ219" s="158"/>
      <c r="AR219" s="158"/>
      <c r="AS219" s="158"/>
      <c r="AT219" s="158"/>
      <c r="AU219" s="158"/>
      <c r="AV219" s="158"/>
      <c r="AW219" s="158"/>
      <c r="AX219" s="158"/>
      <c r="AY219" s="158"/>
      <c r="AZ219" s="158"/>
      <c r="BA219" s="158"/>
      <c r="BB219" s="158"/>
      <c r="BC219" s="158"/>
      <c r="BD219" s="158"/>
      <c r="BE219" s="158"/>
      <c r="BF219" s="158"/>
      <c r="BG219" s="158"/>
    </row>
    <row r="220" spans="1:59" x14ac:dyDescent="0.3">
      <c r="A220" s="158"/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  <c r="X220" s="158"/>
      <c r="Y220" s="158"/>
      <c r="Z220" s="158"/>
      <c r="AA220" s="158"/>
      <c r="AB220" s="158"/>
      <c r="AC220" s="158"/>
      <c r="AD220" s="158"/>
      <c r="AE220" s="158"/>
      <c r="AF220" s="158"/>
      <c r="AG220" s="158"/>
      <c r="AH220" s="158"/>
      <c r="AI220" s="158"/>
      <c r="AJ220" s="158"/>
      <c r="AK220" s="158"/>
      <c r="AL220" s="158"/>
      <c r="AM220" s="158"/>
      <c r="AN220" s="158"/>
      <c r="AO220" s="158"/>
      <c r="AP220" s="158"/>
      <c r="AQ220" s="158"/>
      <c r="AR220" s="158"/>
      <c r="AS220" s="158"/>
      <c r="AT220" s="158"/>
      <c r="AU220" s="158"/>
      <c r="AV220" s="158"/>
      <c r="AW220" s="158"/>
      <c r="AX220" s="158"/>
      <c r="AY220" s="158"/>
      <c r="AZ220" s="158"/>
      <c r="BA220" s="158"/>
      <c r="BB220" s="158"/>
      <c r="BC220" s="158"/>
      <c r="BD220" s="158"/>
      <c r="BE220" s="158"/>
      <c r="BF220" s="158"/>
      <c r="BG220" s="158"/>
    </row>
    <row r="221" spans="1:59" x14ac:dyDescent="0.3">
      <c r="A221" s="158"/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  <c r="W221" s="158"/>
      <c r="X221" s="158"/>
      <c r="Y221" s="158"/>
      <c r="Z221" s="158"/>
      <c r="AA221" s="158"/>
      <c r="AB221" s="158"/>
      <c r="AC221" s="158"/>
      <c r="AD221" s="158"/>
      <c r="AE221" s="158"/>
      <c r="AF221" s="158"/>
      <c r="AG221" s="158"/>
      <c r="AH221" s="158"/>
      <c r="AI221" s="158"/>
      <c r="AJ221" s="158"/>
      <c r="AK221" s="158"/>
      <c r="AL221" s="158"/>
      <c r="AM221" s="158"/>
      <c r="AN221" s="158"/>
      <c r="AO221" s="158"/>
      <c r="AP221" s="158"/>
      <c r="AQ221" s="158"/>
      <c r="AR221" s="158"/>
      <c r="AS221" s="158"/>
      <c r="AT221" s="158"/>
      <c r="AU221" s="158"/>
      <c r="AV221" s="158"/>
      <c r="AW221" s="158"/>
      <c r="AX221" s="158"/>
      <c r="AY221" s="158"/>
      <c r="AZ221" s="158"/>
      <c r="BA221" s="158"/>
      <c r="BB221" s="158"/>
      <c r="BC221" s="158"/>
      <c r="BD221" s="158"/>
      <c r="BE221" s="158"/>
      <c r="BF221" s="158"/>
      <c r="BG221" s="158"/>
    </row>
    <row r="222" spans="1:59" x14ac:dyDescent="0.3">
      <c r="A222" s="158"/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58"/>
      <c r="Z222" s="158"/>
      <c r="AA222" s="158"/>
      <c r="AB222" s="158"/>
      <c r="AC222" s="158"/>
      <c r="AD222" s="158"/>
      <c r="AE222" s="158"/>
      <c r="AF222" s="158"/>
      <c r="AG222" s="158"/>
      <c r="AH222" s="158"/>
      <c r="AI222" s="158"/>
      <c r="AJ222" s="158"/>
      <c r="AK222" s="158"/>
      <c r="AL222" s="158"/>
      <c r="AM222" s="158"/>
      <c r="AN222" s="158"/>
      <c r="AO222" s="158"/>
      <c r="AP222" s="158"/>
      <c r="AQ222" s="158"/>
      <c r="AR222" s="158"/>
      <c r="AS222" s="158"/>
      <c r="AT222" s="158"/>
      <c r="AU222" s="158"/>
      <c r="AV222" s="158"/>
      <c r="AW222" s="158"/>
      <c r="AX222" s="158"/>
      <c r="AY222" s="158"/>
      <c r="AZ222" s="158"/>
      <c r="BA222" s="158"/>
      <c r="BB222" s="158"/>
      <c r="BC222" s="158"/>
      <c r="BD222" s="158"/>
      <c r="BE222" s="158"/>
      <c r="BF222" s="158"/>
      <c r="BG222" s="158"/>
    </row>
    <row r="223" spans="1:59" x14ac:dyDescent="0.3">
      <c r="A223" s="158"/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  <c r="AA223" s="158"/>
      <c r="AB223" s="158"/>
      <c r="AC223" s="158"/>
      <c r="AD223" s="158"/>
      <c r="AE223" s="158"/>
      <c r="AF223" s="158"/>
      <c r="AG223" s="158"/>
      <c r="AH223" s="158"/>
      <c r="AI223" s="158"/>
      <c r="AJ223" s="158"/>
      <c r="AK223" s="158"/>
      <c r="AL223" s="158"/>
      <c r="AM223" s="158"/>
      <c r="AN223" s="158"/>
      <c r="AO223" s="158"/>
      <c r="AP223" s="158"/>
      <c r="AQ223" s="158"/>
      <c r="AR223" s="158"/>
      <c r="AS223" s="158"/>
      <c r="AT223" s="158"/>
      <c r="AU223" s="158"/>
      <c r="AV223" s="158"/>
      <c r="AW223" s="158"/>
      <c r="AX223" s="158"/>
      <c r="AY223" s="158"/>
      <c r="AZ223" s="158"/>
      <c r="BA223" s="158"/>
      <c r="BB223" s="158"/>
      <c r="BC223" s="158"/>
      <c r="BD223" s="158"/>
      <c r="BE223" s="158"/>
      <c r="BF223" s="158"/>
      <c r="BG223" s="158"/>
    </row>
    <row r="224" spans="1:59" x14ac:dyDescent="0.3">
      <c r="A224" s="158"/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  <c r="AA224" s="158"/>
      <c r="AB224" s="158"/>
      <c r="AC224" s="158"/>
      <c r="AD224" s="158"/>
      <c r="AE224" s="158"/>
      <c r="AF224" s="158"/>
      <c r="AG224" s="158"/>
      <c r="AH224" s="158"/>
      <c r="AI224" s="158"/>
      <c r="AJ224" s="158"/>
      <c r="AK224" s="158"/>
      <c r="AL224" s="158"/>
      <c r="AM224" s="158"/>
      <c r="AN224" s="158"/>
      <c r="AO224" s="158"/>
      <c r="AP224" s="158"/>
      <c r="AQ224" s="158"/>
      <c r="AR224" s="158"/>
      <c r="AS224" s="158"/>
      <c r="AT224" s="158"/>
      <c r="AU224" s="158"/>
      <c r="AV224" s="158"/>
      <c r="AW224" s="158"/>
      <c r="AX224" s="158"/>
      <c r="AY224" s="158"/>
      <c r="AZ224" s="158"/>
      <c r="BA224" s="158"/>
      <c r="BB224" s="158"/>
      <c r="BC224" s="158"/>
      <c r="BD224" s="158"/>
      <c r="BE224" s="158"/>
      <c r="BF224" s="158"/>
      <c r="BG224" s="158"/>
    </row>
    <row r="225" spans="1:59" x14ac:dyDescent="0.3">
      <c r="A225" s="158"/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  <c r="AA225" s="158"/>
      <c r="AB225" s="158"/>
      <c r="AC225" s="158"/>
      <c r="AD225" s="158"/>
      <c r="AE225" s="158"/>
      <c r="AF225" s="158"/>
      <c r="AG225" s="158"/>
      <c r="AH225" s="158"/>
      <c r="AI225" s="158"/>
      <c r="AJ225" s="158"/>
      <c r="AK225" s="158"/>
      <c r="AL225" s="158"/>
      <c r="AM225" s="158"/>
      <c r="AN225" s="158"/>
      <c r="AO225" s="158"/>
      <c r="AP225" s="158"/>
      <c r="AQ225" s="158"/>
      <c r="AR225" s="158"/>
      <c r="AS225" s="158"/>
      <c r="AT225" s="158"/>
      <c r="AU225" s="158"/>
      <c r="AV225" s="158"/>
      <c r="AW225" s="158"/>
      <c r="AX225" s="158"/>
      <c r="AY225" s="158"/>
      <c r="AZ225" s="158"/>
      <c r="BA225" s="158"/>
      <c r="BB225" s="158"/>
      <c r="BC225" s="158"/>
      <c r="BD225" s="158"/>
      <c r="BE225" s="158"/>
      <c r="BF225" s="158"/>
      <c r="BG225" s="158"/>
    </row>
    <row r="226" spans="1:59" x14ac:dyDescent="0.3">
      <c r="A226" s="158"/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  <c r="AA226" s="158"/>
      <c r="AB226" s="158"/>
      <c r="AC226" s="158"/>
      <c r="AD226" s="158"/>
      <c r="AE226" s="158"/>
      <c r="AF226" s="158"/>
      <c r="AG226" s="158"/>
      <c r="AH226" s="158"/>
      <c r="AI226" s="158"/>
      <c r="AJ226" s="158"/>
      <c r="AK226" s="158"/>
      <c r="AL226" s="158"/>
      <c r="AM226" s="158"/>
      <c r="AN226" s="158"/>
      <c r="AO226" s="158"/>
      <c r="AP226" s="158"/>
      <c r="AQ226" s="158"/>
      <c r="AR226" s="158"/>
      <c r="AS226" s="158"/>
      <c r="AT226" s="158"/>
      <c r="AU226" s="158"/>
      <c r="AV226" s="158"/>
      <c r="AW226" s="158"/>
      <c r="AX226" s="158"/>
      <c r="AY226" s="158"/>
      <c r="AZ226" s="158"/>
      <c r="BA226" s="158"/>
      <c r="BB226" s="158"/>
      <c r="BC226" s="158"/>
      <c r="BD226" s="158"/>
      <c r="BE226" s="158"/>
      <c r="BF226" s="158"/>
      <c r="BG226" s="158"/>
    </row>
    <row r="227" spans="1:59" x14ac:dyDescent="0.3">
      <c r="A227" s="158"/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  <c r="AA227" s="158"/>
      <c r="AB227" s="158"/>
      <c r="AC227" s="158"/>
      <c r="AD227" s="158"/>
      <c r="AE227" s="158"/>
      <c r="AF227" s="158"/>
      <c r="AG227" s="158"/>
      <c r="AH227" s="158"/>
      <c r="AI227" s="158"/>
      <c r="AJ227" s="158"/>
      <c r="AK227" s="158"/>
      <c r="AL227" s="158"/>
      <c r="AM227" s="158"/>
      <c r="AN227" s="158"/>
      <c r="AO227" s="158"/>
      <c r="AP227" s="158"/>
      <c r="AQ227" s="158"/>
      <c r="AR227" s="158"/>
      <c r="AS227" s="158"/>
      <c r="AT227" s="158"/>
      <c r="AU227" s="158"/>
      <c r="AV227" s="158"/>
      <c r="AW227" s="158"/>
      <c r="AX227" s="158"/>
      <c r="AY227" s="158"/>
      <c r="AZ227" s="158"/>
      <c r="BA227" s="158"/>
      <c r="BB227" s="158"/>
      <c r="BC227" s="158"/>
      <c r="BD227" s="158"/>
      <c r="BE227" s="158"/>
      <c r="BF227" s="158"/>
      <c r="BG227" s="158"/>
    </row>
    <row r="228" spans="1:59" x14ac:dyDescent="0.3">
      <c r="A228" s="158"/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  <c r="AA228" s="158"/>
      <c r="AB228" s="158"/>
      <c r="AC228" s="158"/>
      <c r="AD228" s="158"/>
      <c r="AE228" s="158"/>
      <c r="AF228" s="158"/>
      <c r="AG228" s="158"/>
      <c r="AH228" s="158"/>
      <c r="AI228" s="158"/>
      <c r="AJ228" s="158"/>
      <c r="AK228" s="158"/>
      <c r="AL228" s="158"/>
      <c r="AM228" s="158"/>
      <c r="AN228" s="158"/>
      <c r="AO228" s="158"/>
      <c r="AP228" s="158"/>
      <c r="AQ228" s="158"/>
      <c r="AR228" s="158"/>
      <c r="AS228" s="158"/>
      <c r="AT228" s="158"/>
      <c r="AU228" s="158"/>
      <c r="AV228" s="158"/>
      <c r="AW228" s="158"/>
      <c r="AX228" s="158"/>
      <c r="AY228" s="158"/>
      <c r="AZ228" s="158"/>
      <c r="BA228" s="158"/>
      <c r="BB228" s="158"/>
      <c r="BC228" s="158"/>
      <c r="BD228" s="158"/>
      <c r="BE228" s="158"/>
      <c r="BF228" s="158"/>
      <c r="BG228" s="158"/>
    </row>
    <row r="229" spans="1:59" x14ac:dyDescent="0.3">
      <c r="A229" s="158"/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  <c r="AA229" s="158"/>
      <c r="AB229" s="158"/>
      <c r="AC229" s="158"/>
      <c r="AD229" s="158"/>
      <c r="AE229" s="158"/>
      <c r="AF229" s="158"/>
      <c r="AG229" s="158"/>
      <c r="AH229" s="158"/>
      <c r="AI229" s="158"/>
      <c r="AJ229" s="158"/>
      <c r="AK229" s="158"/>
      <c r="AL229" s="158"/>
      <c r="AM229" s="158"/>
      <c r="AN229" s="158"/>
      <c r="AO229" s="158"/>
      <c r="AP229" s="158"/>
      <c r="AQ229" s="158"/>
      <c r="AR229" s="158"/>
      <c r="AS229" s="158"/>
      <c r="AT229" s="158"/>
      <c r="AU229" s="158"/>
      <c r="AV229" s="158"/>
      <c r="AW229" s="158"/>
      <c r="AX229" s="158"/>
      <c r="AY229" s="158"/>
      <c r="AZ229" s="158"/>
      <c r="BA229" s="158"/>
      <c r="BB229" s="158"/>
      <c r="BC229" s="158"/>
      <c r="BD229" s="158"/>
      <c r="BE229" s="158"/>
      <c r="BF229" s="158"/>
      <c r="BG229" s="158"/>
    </row>
    <row r="230" spans="1:59" x14ac:dyDescent="0.3">
      <c r="A230" s="158"/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  <c r="AA230" s="158"/>
      <c r="AB230" s="158"/>
      <c r="AC230" s="158"/>
      <c r="AD230" s="158"/>
      <c r="AE230" s="158"/>
      <c r="AF230" s="158"/>
      <c r="AG230" s="158"/>
      <c r="AH230" s="158"/>
      <c r="AI230" s="158"/>
      <c r="AJ230" s="158"/>
      <c r="AK230" s="158"/>
      <c r="AL230" s="158"/>
      <c r="AM230" s="158"/>
      <c r="AN230" s="158"/>
      <c r="AO230" s="158"/>
      <c r="AP230" s="158"/>
      <c r="AQ230" s="158"/>
      <c r="AR230" s="158"/>
      <c r="AS230" s="158"/>
      <c r="AT230" s="158"/>
      <c r="AU230" s="158"/>
      <c r="AV230" s="158"/>
      <c r="AW230" s="158"/>
      <c r="AX230" s="158"/>
      <c r="AY230" s="158"/>
      <c r="AZ230" s="158"/>
      <c r="BA230" s="158"/>
      <c r="BB230" s="158"/>
      <c r="BC230" s="158"/>
      <c r="BD230" s="158"/>
      <c r="BE230" s="158"/>
      <c r="BF230" s="158"/>
      <c r="BG230" s="158"/>
    </row>
    <row r="231" spans="1:59" x14ac:dyDescent="0.3">
      <c r="A231" s="158"/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158"/>
      <c r="X231" s="158"/>
      <c r="Y231" s="158"/>
      <c r="Z231" s="158"/>
      <c r="AA231" s="158"/>
      <c r="AB231" s="158"/>
      <c r="AC231" s="158"/>
      <c r="AD231" s="158"/>
      <c r="AE231" s="158"/>
      <c r="AF231" s="158"/>
      <c r="AG231" s="158"/>
      <c r="AH231" s="158"/>
      <c r="AI231" s="158"/>
      <c r="AJ231" s="158"/>
      <c r="AK231" s="158"/>
      <c r="AL231" s="158"/>
      <c r="AM231" s="158"/>
      <c r="AN231" s="158"/>
      <c r="AO231" s="158"/>
      <c r="AP231" s="158"/>
      <c r="AQ231" s="158"/>
      <c r="AR231" s="158"/>
      <c r="AS231" s="158"/>
      <c r="AT231" s="158"/>
      <c r="AU231" s="158"/>
      <c r="AV231" s="158"/>
      <c r="AW231" s="158"/>
      <c r="AX231" s="158"/>
      <c r="AY231" s="158"/>
      <c r="AZ231" s="158"/>
      <c r="BA231" s="158"/>
      <c r="BB231" s="158"/>
      <c r="BC231" s="158"/>
      <c r="BD231" s="158"/>
      <c r="BE231" s="158"/>
      <c r="BF231" s="158"/>
      <c r="BG231" s="158"/>
    </row>
    <row r="232" spans="1:59" x14ac:dyDescent="0.3">
      <c r="A232" s="158"/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  <c r="X232" s="158"/>
      <c r="Y232" s="158"/>
      <c r="Z232" s="158"/>
      <c r="AA232" s="158"/>
      <c r="AB232" s="158"/>
      <c r="AC232" s="158"/>
      <c r="AD232" s="158"/>
      <c r="AE232" s="158"/>
      <c r="AF232" s="158"/>
      <c r="AG232" s="158"/>
      <c r="AH232" s="158"/>
      <c r="AI232" s="158"/>
      <c r="AJ232" s="158"/>
      <c r="AK232" s="158"/>
      <c r="AL232" s="158"/>
      <c r="AM232" s="158"/>
      <c r="AN232" s="158"/>
      <c r="AO232" s="158"/>
      <c r="AP232" s="158"/>
      <c r="AQ232" s="158"/>
      <c r="AR232" s="158"/>
      <c r="AS232" s="158"/>
      <c r="AT232" s="158"/>
      <c r="AU232" s="158"/>
      <c r="AV232" s="158"/>
      <c r="AW232" s="158"/>
      <c r="AX232" s="158"/>
      <c r="AY232" s="158"/>
      <c r="AZ232" s="158"/>
      <c r="BA232" s="158"/>
      <c r="BB232" s="158"/>
      <c r="BC232" s="158"/>
      <c r="BD232" s="158"/>
      <c r="BE232" s="158"/>
      <c r="BF232" s="158"/>
      <c r="BG232" s="158"/>
    </row>
    <row r="233" spans="1:59" x14ac:dyDescent="0.3">
      <c r="A233" s="158"/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  <c r="X233" s="158"/>
      <c r="Y233" s="158"/>
      <c r="Z233" s="158"/>
      <c r="AA233" s="158"/>
      <c r="AB233" s="158"/>
      <c r="AC233" s="158"/>
      <c r="AD233" s="158"/>
      <c r="AE233" s="158"/>
      <c r="AF233" s="158"/>
      <c r="AG233" s="158"/>
      <c r="AH233" s="158"/>
      <c r="AI233" s="158"/>
      <c r="AJ233" s="158"/>
      <c r="AK233" s="158"/>
      <c r="AL233" s="158"/>
      <c r="AM233" s="158"/>
      <c r="AN233" s="158"/>
      <c r="AO233" s="158"/>
      <c r="AP233" s="158"/>
      <c r="AQ233" s="158"/>
      <c r="AR233" s="158"/>
      <c r="AS233" s="158"/>
      <c r="AT233" s="158"/>
      <c r="AU233" s="158"/>
      <c r="AV233" s="158"/>
      <c r="AW233" s="158"/>
      <c r="AX233" s="158"/>
      <c r="AY233" s="158"/>
      <c r="AZ233" s="158"/>
      <c r="BA233" s="158"/>
      <c r="BB233" s="158"/>
      <c r="BC233" s="158"/>
      <c r="BD233" s="158"/>
      <c r="BE233" s="158"/>
      <c r="BF233" s="158"/>
      <c r="BG233" s="158"/>
    </row>
    <row r="234" spans="1:59" x14ac:dyDescent="0.3">
      <c r="A234" s="158"/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/>
      <c r="Z234" s="158"/>
      <c r="AA234" s="158"/>
      <c r="AB234" s="158"/>
      <c r="AC234" s="158"/>
      <c r="AD234" s="158"/>
      <c r="AE234" s="158"/>
      <c r="AF234" s="158"/>
      <c r="AG234" s="158"/>
      <c r="AH234" s="158"/>
      <c r="AI234" s="158"/>
      <c r="AJ234" s="158"/>
      <c r="AK234" s="158"/>
      <c r="AL234" s="158"/>
      <c r="AM234" s="158"/>
      <c r="AN234" s="158"/>
      <c r="AO234" s="158"/>
      <c r="AP234" s="158"/>
      <c r="AQ234" s="158"/>
      <c r="AR234" s="158"/>
      <c r="AS234" s="158"/>
      <c r="AT234" s="158"/>
      <c r="AU234" s="158"/>
      <c r="AV234" s="158"/>
      <c r="AW234" s="158"/>
      <c r="AX234" s="158"/>
      <c r="AY234" s="158"/>
      <c r="AZ234" s="158"/>
      <c r="BA234" s="158"/>
      <c r="BB234" s="158"/>
      <c r="BC234" s="158"/>
      <c r="BD234" s="158"/>
      <c r="BE234" s="158"/>
      <c r="BF234" s="158"/>
      <c r="BG234" s="158"/>
    </row>
    <row r="235" spans="1:59" x14ac:dyDescent="0.3">
      <c r="A235" s="158"/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  <c r="Z235" s="158"/>
      <c r="AA235" s="158"/>
      <c r="AB235" s="158"/>
      <c r="AC235" s="158"/>
      <c r="AD235" s="158"/>
      <c r="AE235" s="158"/>
      <c r="AF235" s="158"/>
      <c r="AG235" s="158"/>
      <c r="AH235" s="158"/>
      <c r="AI235" s="158"/>
      <c r="AJ235" s="158"/>
      <c r="AK235" s="158"/>
      <c r="AL235" s="158"/>
      <c r="AM235" s="158"/>
      <c r="AN235" s="158"/>
      <c r="AO235" s="158"/>
      <c r="AP235" s="158"/>
      <c r="AQ235" s="158"/>
      <c r="AR235" s="158"/>
      <c r="AS235" s="158"/>
      <c r="AT235" s="158"/>
      <c r="AU235" s="158"/>
      <c r="AV235" s="158"/>
      <c r="AW235" s="158"/>
      <c r="AX235" s="158"/>
      <c r="AY235" s="158"/>
      <c r="AZ235" s="158"/>
      <c r="BA235" s="158"/>
      <c r="BB235" s="158"/>
      <c r="BC235" s="158"/>
      <c r="BD235" s="158"/>
      <c r="BE235" s="158"/>
      <c r="BF235" s="158"/>
      <c r="BG235" s="158"/>
    </row>
    <row r="236" spans="1:59" x14ac:dyDescent="0.3">
      <c r="A236" s="158"/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158"/>
      <c r="X236" s="158"/>
      <c r="Y236" s="158"/>
      <c r="Z236" s="158"/>
      <c r="AA236" s="158"/>
      <c r="AB236" s="158"/>
      <c r="AC236" s="158"/>
      <c r="AD236" s="158"/>
      <c r="AE236" s="158"/>
      <c r="AF236" s="158"/>
      <c r="AG236" s="158"/>
      <c r="AH236" s="158"/>
      <c r="AI236" s="158"/>
      <c r="AJ236" s="158"/>
      <c r="AK236" s="158"/>
      <c r="AL236" s="158"/>
      <c r="AM236" s="158"/>
      <c r="AN236" s="158"/>
      <c r="AO236" s="158"/>
      <c r="AP236" s="158"/>
      <c r="AQ236" s="158"/>
      <c r="AR236" s="158"/>
      <c r="AS236" s="158"/>
      <c r="AT236" s="158"/>
      <c r="AU236" s="158"/>
      <c r="AV236" s="158"/>
      <c r="AW236" s="158"/>
      <c r="AX236" s="158"/>
      <c r="AY236" s="158"/>
      <c r="AZ236" s="158"/>
      <c r="BA236" s="158"/>
      <c r="BB236" s="158"/>
      <c r="BC236" s="158"/>
      <c r="BD236" s="158"/>
      <c r="BE236" s="158"/>
      <c r="BF236" s="158"/>
      <c r="BG236" s="158"/>
    </row>
    <row r="237" spans="1:59" x14ac:dyDescent="0.3">
      <c r="A237" s="158"/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158"/>
      <c r="X237" s="158"/>
      <c r="Y237" s="158"/>
      <c r="Z237" s="158"/>
      <c r="AA237" s="158"/>
      <c r="AB237" s="158"/>
      <c r="AC237" s="158"/>
      <c r="AD237" s="158"/>
      <c r="AE237" s="158"/>
      <c r="AF237" s="158"/>
      <c r="AG237" s="158"/>
      <c r="AH237" s="158"/>
      <c r="AI237" s="158"/>
      <c r="AJ237" s="158"/>
      <c r="AK237" s="158"/>
      <c r="AL237" s="158"/>
      <c r="AM237" s="158"/>
      <c r="AN237" s="158"/>
      <c r="AO237" s="158"/>
      <c r="AP237" s="158"/>
      <c r="AQ237" s="158"/>
      <c r="AR237" s="158"/>
      <c r="AS237" s="158"/>
      <c r="AT237" s="158"/>
      <c r="AU237" s="158"/>
      <c r="AV237" s="158"/>
      <c r="AW237" s="158"/>
      <c r="AX237" s="158"/>
      <c r="AY237" s="158"/>
      <c r="AZ237" s="158"/>
      <c r="BA237" s="158"/>
      <c r="BB237" s="158"/>
      <c r="BC237" s="158"/>
      <c r="BD237" s="158"/>
      <c r="BE237" s="158"/>
      <c r="BF237" s="158"/>
      <c r="BG237" s="158"/>
    </row>
    <row r="238" spans="1:59" x14ac:dyDescent="0.3">
      <c r="A238" s="158"/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158"/>
      <c r="X238" s="158"/>
      <c r="Y238" s="158"/>
      <c r="Z238" s="158"/>
      <c r="AA238" s="158"/>
      <c r="AB238" s="158"/>
      <c r="AC238" s="158"/>
      <c r="AD238" s="158"/>
      <c r="AE238" s="158"/>
      <c r="AF238" s="158"/>
      <c r="AG238" s="158"/>
      <c r="AH238" s="158"/>
      <c r="AI238" s="158"/>
      <c r="AJ238" s="158"/>
      <c r="AK238" s="158"/>
      <c r="AL238" s="158"/>
      <c r="AM238" s="158"/>
      <c r="AN238" s="158"/>
      <c r="AO238" s="158"/>
      <c r="AP238" s="158"/>
      <c r="AQ238" s="158"/>
      <c r="AR238" s="158"/>
      <c r="AS238" s="158"/>
      <c r="AT238" s="158"/>
      <c r="AU238" s="158"/>
      <c r="AV238" s="158"/>
      <c r="AW238" s="158"/>
      <c r="AX238" s="158"/>
      <c r="AY238" s="158"/>
      <c r="AZ238" s="158"/>
      <c r="BA238" s="158"/>
      <c r="BB238" s="158"/>
      <c r="BC238" s="158"/>
      <c r="BD238" s="158"/>
      <c r="BE238" s="158"/>
      <c r="BF238" s="158"/>
      <c r="BG238" s="158"/>
    </row>
    <row r="239" spans="1:59" x14ac:dyDescent="0.3">
      <c r="A239" s="158"/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158"/>
      <c r="X239" s="158"/>
      <c r="Y239" s="158"/>
      <c r="Z239" s="158"/>
      <c r="AA239" s="158"/>
      <c r="AB239" s="158"/>
      <c r="AC239" s="158"/>
      <c r="AD239" s="158"/>
      <c r="AE239" s="158"/>
      <c r="AF239" s="158"/>
      <c r="AG239" s="158"/>
      <c r="AH239" s="158"/>
      <c r="AI239" s="158"/>
      <c r="AJ239" s="158"/>
      <c r="AK239" s="158"/>
      <c r="AL239" s="158"/>
      <c r="AM239" s="158"/>
      <c r="AN239" s="158"/>
      <c r="AO239" s="158"/>
      <c r="AP239" s="158"/>
      <c r="AQ239" s="158"/>
      <c r="AR239" s="158"/>
      <c r="AS239" s="158"/>
      <c r="AT239" s="158"/>
      <c r="AU239" s="158"/>
      <c r="AV239" s="158"/>
      <c r="AW239" s="158"/>
      <c r="AX239" s="158"/>
      <c r="AY239" s="158"/>
      <c r="AZ239" s="158"/>
      <c r="BA239" s="158"/>
      <c r="BB239" s="158"/>
      <c r="BC239" s="158"/>
      <c r="BD239" s="158"/>
      <c r="BE239" s="158"/>
      <c r="BF239" s="158"/>
      <c r="BG239" s="158"/>
    </row>
    <row r="240" spans="1:59" x14ac:dyDescent="0.3">
      <c r="A240" s="158"/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158"/>
      <c r="X240" s="158"/>
      <c r="Y240" s="158"/>
      <c r="Z240" s="158"/>
      <c r="AA240" s="158"/>
      <c r="AB240" s="158"/>
      <c r="AC240" s="158"/>
      <c r="AD240" s="158"/>
      <c r="AE240" s="158"/>
      <c r="AF240" s="158"/>
      <c r="AG240" s="158"/>
      <c r="AH240" s="158"/>
      <c r="AI240" s="158"/>
      <c r="AJ240" s="158"/>
      <c r="AK240" s="158"/>
      <c r="AL240" s="158"/>
      <c r="AM240" s="158"/>
      <c r="AN240" s="158"/>
      <c r="AO240" s="158"/>
      <c r="AP240" s="158"/>
      <c r="AQ240" s="158"/>
      <c r="AR240" s="158"/>
      <c r="AS240" s="158"/>
      <c r="AT240" s="158"/>
      <c r="AU240" s="158"/>
      <c r="AV240" s="158"/>
      <c r="AW240" s="158"/>
      <c r="AX240" s="158"/>
      <c r="AY240" s="158"/>
      <c r="AZ240" s="158"/>
      <c r="BA240" s="158"/>
      <c r="BB240" s="158"/>
      <c r="BC240" s="158"/>
      <c r="BD240" s="158"/>
      <c r="BE240" s="158"/>
      <c r="BF240" s="158"/>
      <c r="BG240" s="158"/>
    </row>
    <row r="241" spans="1:59" x14ac:dyDescent="0.3">
      <c r="A241" s="158"/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  <c r="W241" s="158"/>
      <c r="X241" s="158"/>
      <c r="Y241" s="158"/>
      <c r="Z241" s="158"/>
      <c r="AA241" s="158"/>
      <c r="AB241" s="158"/>
      <c r="AC241" s="158"/>
      <c r="AD241" s="158"/>
      <c r="AE241" s="158"/>
      <c r="AF241" s="158"/>
      <c r="AG241" s="158"/>
      <c r="AH241" s="158"/>
      <c r="AI241" s="158"/>
      <c r="AJ241" s="158"/>
      <c r="AK241" s="158"/>
      <c r="AL241" s="158"/>
      <c r="AM241" s="158"/>
      <c r="AN241" s="158"/>
      <c r="AO241" s="158"/>
      <c r="AP241" s="158"/>
      <c r="AQ241" s="158"/>
      <c r="AR241" s="158"/>
      <c r="AS241" s="158"/>
      <c r="AT241" s="158"/>
      <c r="AU241" s="158"/>
      <c r="AV241" s="158"/>
      <c r="AW241" s="158"/>
      <c r="AX241" s="158"/>
      <c r="AY241" s="158"/>
      <c r="AZ241" s="158"/>
      <c r="BA241" s="158"/>
      <c r="BB241" s="158"/>
      <c r="BC241" s="158"/>
      <c r="BD241" s="158"/>
      <c r="BE241" s="158"/>
      <c r="BF241" s="158"/>
      <c r="BG241" s="158"/>
    </row>
    <row r="242" spans="1:59" x14ac:dyDescent="0.3">
      <c r="A242" s="158"/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158"/>
      <c r="X242" s="158"/>
      <c r="Y242" s="158"/>
      <c r="Z242" s="158"/>
      <c r="AA242" s="158"/>
      <c r="AB242" s="158"/>
      <c r="AC242" s="158"/>
      <c r="AD242" s="158"/>
      <c r="AE242" s="158"/>
      <c r="AF242" s="158"/>
      <c r="AG242" s="158"/>
      <c r="AH242" s="158"/>
      <c r="AI242" s="158"/>
      <c r="AJ242" s="158"/>
      <c r="AK242" s="158"/>
      <c r="AL242" s="158"/>
      <c r="AM242" s="158"/>
      <c r="AN242" s="158"/>
      <c r="AO242" s="158"/>
      <c r="AP242" s="158"/>
      <c r="AQ242" s="158"/>
      <c r="AR242" s="158"/>
      <c r="AS242" s="158"/>
      <c r="AT242" s="158"/>
      <c r="AU242" s="158"/>
      <c r="AV242" s="158"/>
      <c r="AW242" s="158"/>
      <c r="AX242" s="158"/>
      <c r="AY242" s="158"/>
      <c r="AZ242" s="158"/>
      <c r="BA242" s="158"/>
      <c r="BB242" s="158"/>
      <c r="BC242" s="158"/>
      <c r="BD242" s="158"/>
      <c r="BE242" s="158"/>
      <c r="BF242" s="158"/>
      <c r="BG242" s="158"/>
    </row>
    <row r="243" spans="1:59" x14ac:dyDescent="0.3">
      <c r="A243" s="158"/>
      <c r="B243" s="158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  <c r="V243" s="158"/>
      <c r="W243" s="158"/>
      <c r="X243" s="158"/>
      <c r="Y243" s="158"/>
      <c r="Z243" s="158"/>
      <c r="AA243" s="158"/>
      <c r="AB243" s="158"/>
      <c r="AC243" s="158"/>
      <c r="AD243" s="158"/>
      <c r="AE243" s="158"/>
      <c r="AF243" s="158"/>
      <c r="AG243" s="158"/>
      <c r="AH243" s="158"/>
      <c r="AI243" s="158"/>
      <c r="AJ243" s="158"/>
      <c r="AK243" s="158"/>
      <c r="AL243" s="158"/>
      <c r="AM243" s="158"/>
      <c r="AN243" s="158"/>
      <c r="AO243" s="158"/>
      <c r="AP243" s="158"/>
      <c r="AQ243" s="158"/>
      <c r="AR243" s="158"/>
      <c r="AS243" s="158"/>
      <c r="AT243" s="158"/>
      <c r="AU243" s="158"/>
      <c r="AV243" s="158"/>
      <c r="AW243" s="158"/>
      <c r="AX243" s="158"/>
      <c r="AY243" s="158"/>
      <c r="AZ243" s="158"/>
      <c r="BA243" s="158"/>
      <c r="BB243" s="158"/>
      <c r="BC243" s="158"/>
      <c r="BD243" s="158"/>
      <c r="BE243" s="158"/>
      <c r="BF243" s="158"/>
      <c r="BG243" s="158"/>
    </row>
    <row r="244" spans="1:59" x14ac:dyDescent="0.3">
      <c r="A244" s="158"/>
      <c r="B244" s="158"/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158"/>
      <c r="X244" s="158"/>
      <c r="Y244" s="158"/>
      <c r="Z244" s="158"/>
      <c r="AA244" s="158"/>
      <c r="AB244" s="158"/>
      <c r="AC244" s="158"/>
      <c r="AD244" s="158"/>
      <c r="AE244" s="158"/>
      <c r="AF244" s="158"/>
      <c r="AG244" s="158"/>
      <c r="AH244" s="158"/>
      <c r="AI244" s="158"/>
      <c r="AJ244" s="158"/>
      <c r="AK244" s="158"/>
      <c r="AL244" s="158"/>
      <c r="AM244" s="158"/>
      <c r="AN244" s="158"/>
      <c r="AO244" s="158"/>
      <c r="AP244" s="158"/>
      <c r="AQ244" s="158"/>
      <c r="AR244" s="158"/>
      <c r="AS244" s="158"/>
      <c r="AT244" s="158"/>
      <c r="AU244" s="158"/>
      <c r="AV244" s="158"/>
      <c r="AW244" s="158"/>
      <c r="AX244" s="158"/>
      <c r="AY244" s="158"/>
      <c r="AZ244" s="158"/>
      <c r="BA244" s="158"/>
      <c r="BB244" s="158"/>
      <c r="BC244" s="158"/>
      <c r="BD244" s="158"/>
      <c r="BE244" s="158"/>
      <c r="BF244" s="158"/>
      <c r="BG244" s="158"/>
    </row>
    <row r="245" spans="1:59" x14ac:dyDescent="0.3">
      <c r="A245" s="158"/>
      <c r="B245" s="158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158"/>
      <c r="X245" s="158"/>
      <c r="Y245" s="158"/>
      <c r="Z245" s="158"/>
      <c r="AA245" s="158"/>
      <c r="AB245" s="158"/>
      <c r="AC245" s="158"/>
      <c r="AD245" s="158"/>
      <c r="AE245" s="158"/>
      <c r="AF245" s="158"/>
      <c r="AG245" s="158"/>
      <c r="AH245" s="158"/>
      <c r="AI245" s="158"/>
      <c r="AJ245" s="158"/>
      <c r="AK245" s="158"/>
      <c r="AL245" s="158"/>
      <c r="AM245" s="158"/>
      <c r="AN245" s="158"/>
      <c r="AO245" s="158"/>
      <c r="AP245" s="158"/>
      <c r="AQ245" s="158"/>
      <c r="AR245" s="158"/>
      <c r="AS245" s="158"/>
      <c r="AT245" s="158"/>
      <c r="AU245" s="158"/>
      <c r="AV245" s="158"/>
      <c r="AW245" s="158"/>
      <c r="AX245" s="158"/>
      <c r="AY245" s="158"/>
      <c r="AZ245" s="158"/>
      <c r="BA245" s="158"/>
      <c r="BB245" s="158"/>
      <c r="BC245" s="158"/>
      <c r="BD245" s="158"/>
      <c r="BE245" s="158"/>
      <c r="BF245" s="158"/>
      <c r="BG245" s="158"/>
    </row>
    <row r="246" spans="1:59" x14ac:dyDescent="0.3">
      <c r="A246" s="158"/>
      <c r="B246" s="158"/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  <c r="X246" s="158"/>
      <c r="Y246" s="158"/>
      <c r="Z246" s="158"/>
      <c r="AA246" s="158"/>
      <c r="AB246" s="158"/>
      <c r="AC246" s="158"/>
      <c r="AD246" s="158"/>
      <c r="AE246" s="158"/>
      <c r="AF246" s="158"/>
      <c r="AG246" s="158"/>
      <c r="AH246" s="158"/>
      <c r="AI246" s="158"/>
      <c r="AJ246" s="158"/>
      <c r="AK246" s="158"/>
      <c r="AL246" s="158"/>
      <c r="AM246" s="158"/>
      <c r="AN246" s="158"/>
      <c r="AO246" s="158"/>
      <c r="AP246" s="158"/>
      <c r="AQ246" s="158"/>
      <c r="AR246" s="158"/>
      <c r="AS246" s="158"/>
      <c r="AT246" s="158"/>
      <c r="AU246" s="158"/>
      <c r="AV246" s="158"/>
      <c r="AW246" s="158"/>
      <c r="AX246" s="158"/>
      <c r="AY246" s="158"/>
      <c r="AZ246" s="158"/>
      <c r="BA246" s="158"/>
      <c r="BB246" s="158"/>
      <c r="BC246" s="158"/>
      <c r="BD246" s="158"/>
      <c r="BE246" s="158"/>
      <c r="BF246" s="158"/>
      <c r="BG246" s="158"/>
    </row>
    <row r="247" spans="1:59" x14ac:dyDescent="0.3">
      <c r="A247" s="158"/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58"/>
      <c r="Z247" s="158"/>
      <c r="AA247" s="158"/>
      <c r="AB247" s="158"/>
      <c r="AC247" s="158"/>
      <c r="AD247" s="158"/>
      <c r="AE247" s="158"/>
      <c r="AF247" s="158"/>
      <c r="AG247" s="158"/>
      <c r="AH247" s="158"/>
      <c r="AI247" s="158"/>
      <c r="AJ247" s="158"/>
      <c r="AK247" s="158"/>
      <c r="AL247" s="158"/>
      <c r="AM247" s="158"/>
      <c r="AN247" s="158"/>
      <c r="AO247" s="158"/>
      <c r="AP247" s="158"/>
      <c r="AQ247" s="158"/>
      <c r="AR247" s="158"/>
      <c r="AS247" s="158"/>
      <c r="AT247" s="158"/>
      <c r="AU247" s="158"/>
      <c r="AV247" s="158"/>
      <c r="AW247" s="158"/>
      <c r="AX247" s="158"/>
      <c r="AY247" s="158"/>
      <c r="AZ247" s="158"/>
      <c r="BA247" s="158"/>
      <c r="BB247" s="158"/>
      <c r="BC247" s="158"/>
      <c r="BD247" s="158"/>
      <c r="BE247" s="158"/>
      <c r="BF247" s="158"/>
      <c r="BG247" s="158"/>
    </row>
    <row r="248" spans="1:59" x14ac:dyDescent="0.3">
      <c r="A248" s="158"/>
      <c r="B248" s="158"/>
      <c r="C248" s="158"/>
      <c r="D248" s="158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158"/>
      <c r="X248" s="158"/>
      <c r="Y248" s="158"/>
      <c r="Z248" s="158"/>
      <c r="AA248" s="158"/>
      <c r="AB248" s="158"/>
      <c r="AC248" s="158"/>
      <c r="AD248" s="158"/>
      <c r="AE248" s="158"/>
      <c r="AF248" s="158"/>
      <c r="AG248" s="158"/>
      <c r="AH248" s="158"/>
      <c r="AI248" s="158"/>
      <c r="AJ248" s="158"/>
      <c r="AK248" s="158"/>
      <c r="AL248" s="158"/>
      <c r="AM248" s="158"/>
      <c r="AN248" s="158"/>
      <c r="AO248" s="158"/>
      <c r="AP248" s="158"/>
      <c r="AQ248" s="158"/>
      <c r="AR248" s="158"/>
      <c r="AS248" s="158"/>
      <c r="AT248" s="158"/>
      <c r="AU248" s="158"/>
      <c r="AV248" s="158"/>
      <c r="AW248" s="158"/>
      <c r="AX248" s="158"/>
      <c r="AY248" s="158"/>
      <c r="AZ248" s="158"/>
      <c r="BA248" s="158"/>
      <c r="BB248" s="158"/>
      <c r="BC248" s="158"/>
      <c r="BD248" s="158"/>
      <c r="BE248" s="158"/>
      <c r="BF248" s="158"/>
      <c r="BG248" s="158"/>
    </row>
    <row r="249" spans="1:59" x14ac:dyDescent="0.3">
      <c r="A249" s="158"/>
      <c r="B249" s="158"/>
      <c r="C249" s="158"/>
      <c r="D249" s="158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  <c r="Z249" s="158"/>
      <c r="AA249" s="158"/>
      <c r="AB249" s="158"/>
      <c r="AC249" s="158"/>
      <c r="AD249" s="158"/>
      <c r="AE249" s="158"/>
      <c r="AF249" s="158"/>
      <c r="AG249" s="158"/>
      <c r="AH249" s="158"/>
      <c r="AI249" s="158"/>
      <c r="AJ249" s="158"/>
      <c r="AK249" s="158"/>
      <c r="AL249" s="158"/>
      <c r="AM249" s="158"/>
      <c r="AN249" s="158"/>
      <c r="AO249" s="158"/>
      <c r="AP249" s="158"/>
      <c r="AQ249" s="158"/>
      <c r="AR249" s="158"/>
      <c r="AS249" s="158"/>
      <c r="AT249" s="158"/>
      <c r="AU249" s="158"/>
      <c r="AV249" s="158"/>
      <c r="AW249" s="158"/>
      <c r="AX249" s="158"/>
      <c r="AY249" s="158"/>
      <c r="AZ249" s="158"/>
      <c r="BA249" s="158"/>
      <c r="BB249" s="158"/>
      <c r="BC249" s="158"/>
      <c r="BD249" s="158"/>
      <c r="BE249" s="158"/>
      <c r="BF249" s="158"/>
      <c r="BG249" s="158"/>
    </row>
    <row r="250" spans="1:59" x14ac:dyDescent="0.3">
      <c r="A250" s="158"/>
      <c r="B250" s="158"/>
      <c r="C250" s="158"/>
      <c r="D250" s="158"/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158"/>
      <c r="X250" s="158"/>
      <c r="Y250" s="158"/>
      <c r="Z250" s="158"/>
      <c r="AA250" s="158"/>
      <c r="AB250" s="158"/>
      <c r="AC250" s="158"/>
      <c r="AD250" s="158"/>
      <c r="AE250" s="158"/>
      <c r="AF250" s="158"/>
      <c r="AG250" s="158"/>
      <c r="AH250" s="158"/>
      <c r="AI250" s="158"/>
      <c r="AJ250" s="158"/>
      <c r="AK250" s="158"/>
      <c r="AL250" s="158"/>
      <c r="AM250" s="158"/>
      <c r="AN250" s="158"/>
      <c r="AO250" s="158"/>
      <c r="AP250" s="158"/>
      <c r="AQ250" s="158"/>
      <c r="AR250" s="158"/>
      <c r="AS250" s="158"/>
      <c r="AT250" s="158"/>
      <c r="AU250" s="158"/>
      <c r="AV250" s="158"/>
      <c r="AW250" s="158"/>
      <c r="AX250" s="158"/>
      <c r="AY250" s="158"/>
      <c r="AZ250" s="158"/>
      <c r="BA250" s="158"/>
      <c r="BB250" s="158"/>
      <c r="BC250" s="158"/>
      <c r="BD250" s="158"/>
      <c r="BE250" s="158"/>
      <c r="BF250" s="158"/>
      <c r="BG250" s="158"/>
    </row>
    <row r="251" spans="1:59" x14ac:dyDescent="0.3">
      <c r="A251" s="158"/>
      <c r="B251" s="158"/>
      <c r="C251" s="158"/>
      <c r="D251" s="158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  <c r="X251" s="158"/>
      <c r="Y251" s="158"/>
      <c r="Z251" s="158"/>
      <c r="AA251" s="158"/>
      <c r="AB251" s="158"/>
      <c r="AC251" s="158"/>
      <c r="AD251" s="158"/>
      <c r="AE251" s="158"/>
      <c r="AF251" s="158"/>
      <c r="AG251" s="158"/>
      <c r="AH251" s="158"/>
      <c r="AI251" s="158"/>
      <c r="AJ251" s="158"/>
      <c r="AK251" s="158"/>
      <c r="AL251" s="158"/>
      <c r="AM251" s="158"/>
      <c r="AN251" s="158"/>
      <c r="AO251" s="158"/>
      <c r="AP251" s="158"/>
      <c r="AQ251" s="158"/>
      <c r="AR251" s="158"/>
      <c r="AS251" s="158"/>
      <c r="AT251" s="158"/>
      <c r="AU251" s="158"/>
      <c r="AV251" s="158"/>
      <c r="AW251" s="158"/>
      <c r="AX251" s="158"/>
      <c r="AY251" s="158"/>
      <c r="AZ251" s="158"/>
      <c r="BA251" s="158"/>
      <c r="BB251" s="158"/>
      <c r="BC251" s="158"/>
      <c r="BD251" s="158"/>
      <c r="BE251" s="158"/>
      <c r="BF251" s="158"/>
      <c r="BG251" s="158"/>
    </row>
    <row r="252" spans="1:59" x14ac:dyDescent="0.3">
      <c r="A252" s="158"/>
      <c r="B252" s="158"/>
      <c r="C252" s="158"/>
      <c r="D252" s="158"/>
      <c r="E252" s="158"/>
      <c r="F252" s="158"/>
      <c r="G252" s="158"/>
      <c r="H252" s="158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8"/>
      <c r="Z252" s="158"/>
      <c r="AA252" s="158"/>
      <c r="AB252" s="158"/>
      <c r="AC252" s="158"/>
      <c r="AD252" s="158"/>
      <c r="AE252" s="158"/>
      <c r="AF252" s="158"/>
      <c r="AG252" s="158"/>
      <c r="AH252" s="158"/>
      <c r="AI252" s="158"/>
      <c r="AJ252" s="158"/>
      <c r="AK252" s="158"/>
      <c r="AL252" s="158"/>
      <c r="AM252" s="158"/>
      <c r="AN252" s="158"/>
      <c r="AO252" s="158"/>
      <c r="AP252" s="158"/>
      <c r="AQ252" s="158"/>
      <c r="AR252" s="158"/>
      <c r="AS252" s="158"/>
      <c r="AT252" s="158"/>
      <c r="AU252" s="158"/>
      <c r="AV252" s="158"/>
      <c r="AW252" s="158"/>
      <c r="AX252" s="158"/>
      <c r="AY252" s="158"/>
      <c r="AZ252" s="158"/>
      <c r="BA252" s="158"/>
      <c r="BB252" s="158"/>
      <c r="BC252" s="158"/>
      <c r="BD252" s="158"/>
      <c r="BE252" s="158"/>
      <c r="BF252" s="158"/>
      <c r="BG252" s="158"/>
    </row>
    <row r="253" spans="1:59" x14ac:dyDescent="0.3">
      <c r="A253" s="158"/>
      <c r="B253" s="158"/>
      <c r="C253" s="158"/>
      <c r="D253" s="158"/>
      <c r="E253" s="158"/>
      <c r="F253" s="158"/>
      <c r="G253" s="158"/>
      <c r="H253" s="158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58"/>
      <c r="Z253" s="158"/>
      <c r="AA253" s="158"/>
      <c r="AB253" s="158"/>
      <c r="AC253" s="158"/>
      <c r="AD253" s="158"/>
      <c r="AE253" s="158"/>
      <c r="AF253" s="158"/>
      <c r="AG253" s="158"/>
      <c r="AH253" s="158"/>
      <c r="AI253" s="158"/>
      <c r="AJ253" s="158"/>
      <c r="AK253" s="158"/>
      <c r="AL253" s="158"/>
      <c r="AM253" s="158"/>
      <c r="AN253" s="158"/>
      <c r="AO253" s="158"/>
      <c r="AP253" s="158"/>
      <c r="AQ253" s="158"/>
      <c r="AR253" s="158"/>
      <c r="AS253" s="158"/>
      <c r="AT253" s="158"/>
      <c r="AU253" s="158"/>
      <c r="AV253" s="158"/>
      <c r="AW253" s="158"/>
      <c r="AX253" s="158"/>
      <c r="AY253" s="158"/>
      <c r="AZ253" s="158"/>
      <c r="BA253" s="158"/>
      <c r="BB253" s="158"/>
      <c r="BC253" s="158"/>
      <c r="BD253" s="158"/>
      <c r="BE253" s="158"/>
      <c r="BF253" s="158"/>
      <c r="BG253" s="158"/>
    </row>
    <row r="254" spans="1:59" x14ac:dyDescent="0.3">
      <c r="A254" s="158"/>
      <c r="B254" s="158"/>
      <c r="C254" s="158"/>
      <c r="D254" s="158"/>
      <c r="E254" s="158"/>
      <c r="F254" s="158"/>
      <c r="G254" s="158"/>
      <c r="H254" s="158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8"/>
      <c r="Z254" s="158"/>
      <c r="AA254" s="158"/>
      <c r="AB254" s="158"/>
      <c r="AC254" s="158"/>
      <c r="AD254" s="158"/>
      <c r="AE254" s="158"/>
      <c r="AF254" s="158"/>
      <c r="AG254" s="158"/>
      <c r="AH254" s="158"/>
      <c r="AI254" s="158"/>
      <c r="AJ254" s="158"/>
      <c r="AK254" s="158"/>
      <c r="AL254" s="158"/>
      <c r="AM254" s="158"/>
      <c r="AN254" s="158"/>
      <c r="AO254" s="158"/>
      <c r="AP254" s="158"/>
      <c r="AQ254" s="158"/>
      <c r="AR254" s="158"/>
      <c r="AS254" s="158"/>
      <c r="AT254" s="158"/>
      <c r="AU254" s="158"/>
      <c r="AV254" s="158"/>
      <c r="AW254" s="158"/>
      <c r="AX254" s="158"/>
      <c r="AY254" s="158"/>
      <c r="AZ254" s="158"/>
      <c r="BA254" s="158"/>
      <c r="BB254" s="158"/>
      <c r="BC254" s="158"/>
      <c r="BD254" s="158"/>
      <c r="BE254" s="158"/>
      <c r="BF254" s="158"/>
      <c r="BG254" s="158"/>
    </row>
    <row r="255" spans="1:59" x14ac:dyDescent="0.3">
      <c r="A255" s="158"/>
      <c r="B255" s="158"/>
      <c r="C255" s="158"/>
      <c r="D255" s="158"/>
      <c r="E255" s="158"/>
      <c r="F255" s="158"/>
      <c r="G255" s="158"/>
      <c r="H255" s="158"/>
      <c r="I255" s="158"/>
      <c r="J255" s="158"/>
      <c r="K255" s="158"/>
      <c r="L255" s="158"/>
      <c r="M255" s="158"/>
      <c r="N255" s="158"/>
      <c r="O255" s="158"/>
      <c r="P255" s="158"/>
      <c r="Q255" s="158"/>
      <c r="R255" s="158"/>
      <c r="S255" s="158"/>
      <c r="T255" s="158"/>
      <c r="U255" s="158"/>
      <c r="V255" s="158"/>
      <c r="W255" s="158"/>
      <c r="X255" s="158"/>
      <c r="Y255" s="158"/>
      <c r="Z255" s="158"/>
      <c r="AA255" s="158"/>
      <c r="AB255" s="158"/>
      <c r="AC255" s="158"/>
      <c r="AD255" s="158"/>
      <c r="AE255" s="158"/>
      <c r="AF255" s="158"/>
      <c r="AG255" s="158"/>
      <c r="AH255" s="158"/>
      <c r="AI255" s="158"/>
      <c r="AJ255" s="158"/>
      <c r="AK255" s="158"/>
      <c r="AL255" s="158"/>
      <c r="AM255" s="158"/>
      <c r="AN255" s="158"/>
      <c r="AO255" s="158"/>
      <c r="AP255" s="158"/>
      <c r="AQ255" s="158"/>
      <c r="AR255" s="158"/>
      <c r="AS255" s="158"/>
      <c r="AT255" s="158"/>
      <c r="AU255" s="158"/>
      <c r="AV255" s="158"/>
      <c r="AW255" s="158"/>
      <c r="AX255" s="158"/>
      <c r="AY255" s="158"/>
      <c r="AZ255" s="158"/>
      <c r="BA255" s="158"/>
      <c r="BB255" s="158"/>
      <c r="BC255" s="158"/>
      <c r="BD255" s="158"/>
      <c r="BE255" s="158"/>
      <c r="BF255" s="158"/>
      <c r="BG255" s="158"/>
    </row>
    <row r="256" spans="1:59" x14ac:dyDescent="0.3">
      <c r="A256" s="158"/>
      <c r="B256" s="158"/>
      <c r="C256" s="158"/>
      <c r="D256" s="158"/>
      <c r="E256" s="158"/>
      <c r="F256" s="158"/>
      <c r="G256" s="158"/>
      <c r="H256" s="158"/>
      <c r="I256" s="158"/>
      <c r="J256" s="158"/>
      <c r="K256" s="158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  <c r="X256" s="158"/>
      <c r="Y256" s="158"/>
      <c r="Z256" s="158"/>
      <c r="AA256" s="158"/>
      <c r="AB256" s="158"/>
      <c r="AC256" s="158"/>
      <c r="AD256" s="158"/>
      <c r="AE256" s="158"/>
      <c r="AF256" s="158"/>
      <c r="AG256" s="158"/>
      <c r="AH256" s="158"/>
      <c r="AI256" s="158"/>
      <c r="AJ256" s="158"/>
      <c r="AK256" s="158"/>
      <c r="AL256" s="158"/>
      <c r="AM256" s="158"/>
      <c r="AN256" s="158"/>
      <c r="AO256" s="158"/>
      <c r="AP256" s="158"/>
      <c r="AQ256" s="158"/>
      <c r="AR256" s="158"/>
      <c r="AS256" s="158"/>
      <c r="AT256" s="158"/>
      <c r="AU256" s="158"/>
      <c r="AV256" s="158"/>
      <c r="AW256" s="158"/>
      <c r="AX256" s="158"/>
      <c r="AY256" s="158"/>
      <c r="AZ256" s="158"/>
      <c r="BA256" s="158"/>
      <c r="BB256" s="158"/>
      <c r="BC256" s="158"/>
      <c r="BD256" s="158"/>
      <c r="BE256" s="158"/>
      <c r="BF256" s="158"/>
      <c r="BG256" s="158"/>
    </row>
    <row r="257" spans="1:59" x14ac:dyDescent="0.3">
      <c r="A257" s="158"/>
      <c r="B257" s="158"/>
      <c r="C257" s="158"/>
      <c r="D257" s="158"/>
      <c r="E257" s="158"/>
      <c r="F257" s="158"/>
      <c r="G257" s="158"/>
      <c r="H257" s="158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8"/>
      <c r="Z257" s="158"/>
      <c r="AA257" s="158"/>
      <c r="AB257" s="158"/>
      <c r="AC257" s="158"/>
      <c r="AD257" s="158"/>
      <c r="AE257" s="158"/>
      <c r="AF257" s="158"/>
      <c r="AG257" s="158"/>
      <c r="AH257" s="158"/>
      <c r="AI257" s="158"/>
      <c r="AJ257" s="158"/>
      <c r="AK257" s="158"/>
      <c r="AL257" s="158"/>
      <c r="AM257" s="158"/>
      <c r="AN257" s="158"/>
      <c r="AO257" s="158"/>
      <c r="AP257" s="158"/>
      <c r="AQ257" s="158"/>
      <c r="AR257" s="158"/>
      <c r="AS257" s="158"/>
      <c r="AT257" s="158"/>
      <c r="AU257" s="158"/>
      <c r="AV257" s="158"/>
      <c r="AW257" s="158"/>
      <c r="AX257" s="158"/>
      <c r="AY257" s="158"/>
      <c r="AZ257" s="158"/>
      <c r="BA257" s="158"/>
      <c r="BB257" s="158"/>
      <c r="BC257" s="158"/>
      <c r="BD257" s="158"/>
      <c r="BE257" s="158"/>
      <c r="BF257" s="158"/>
      <c r="BG257" s="158"/>
    </row>
    <row r="258" spans="1:59" x14ac:dyDescent="0.3">
      <c r="A258" s="158"/>
      <c r="B258" s="158"/>
      <c r="C258" s="158"/>
      <c r="D258" s="158"/>
      <c r="E258" s="158"/>
      <c r="F258" s="158"/>
      <c r="G258" s="158"/>
      <c r="H258" s="158"/>
      <c r="I258" s="158"/>
      <c r="J258" s="158"/>
      <c r="K258" s="158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  <c r="X258" s="158"/>
      <c r="Y258" s="158"/>
      <c r="Z258" s="158"/>
      <c r="AA258" s="158"/>
      <c r="AB258" s="158"/>
      <c r="AC258" s="158"/>
      <c r="AD258" s="158"/>
      <c r="AE258" s="158"/>
      <c r="AF258" s="158"/>
      <c r="AG258" s="158"/>
      <c r="AH258" s="158"/>
      <c r="AI258" s="158"/>
      <c r="AJ258" s="158"/>
      <c r="AK258" s="158"/>
      <c r="AL258" s="158"/>
      <c r="AM258" s="158"/>
      <c r="AN258" s="158"/>
      <c r="AO258" s="158"/>
      <c r="AP258" s="158"/>
      <c r="AQ258" s="158"/>
      <c r="AR258" s="158"/>
      <c r="AS258" s="158"/>
      <c r="AT258" s="158"/>
      <c r="AU258" s="158"/>
      <c r="AV258" s="158"/>
      <c r="AW258" s="158"/>
      <c r="AX258" s="158"/>
      <c r="AY258" s="158"/>
      <c r="AZ258" s="158"/>
      <c r="BA258" s="158"/>
      <c r="BB258" s="158"/>
      <c r="BC258" s="158"/>
      <c r="BD258" s="158"/>
      <c r="BE258" s="158"/>
      <c r="BF258" s="158"/>
      <c r="BG258" s="158"/>
    </row>
    <row r="259" spans="1:59" x14ac:dyDescent="0.3">
      <c r="A259" s="158"/>
      <c r="B259" s="158"/>
      <c r="C259" s="158"/>
      <c r="D259" s="158"/>
      <c r="E259" s="158"/>
      <c r="F259" s="158"/>
      <c r="G259" s="158"/>
      <c r="H259" s="158"/>
      <c r="I259" s="158"/>
      <c r="J259" s="158"/>
      <c r="K259" s="158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  <c r="X259" s="158"/>
      <c r="Y259" s="158"/>
      <c r="Z259" s="158"/>
      <c r="AA259" s="158"/>
      <c r="AB259" s="158"/>
      <c r="AC259" s="158"/>
      <c r="AD259" s="158"/>
      <c r="AE259" s="158"/>
      <c r="AF259" s="158"/>
      <c r="AG259" s="158"/>
      <c r="AH259" s="158"/>
      <c r="AI259" s="158"/>
      <c r="AJ259" s="158"/>
      <c r="AK259" s="158"/>
      <c r="AL259" s="158"/>
      <c r="AM259" s="158"/>
      <c r="AN259" s="158"/>
      <c r="AO259" s="158"/>
      <c r="AP259" s="158"/>
      <c r="AQ259" s="158"/>
      <c r="AR259" s="158"/>
      <c r="AS259" s="158"/>
      <c r="AT259" s="158"/>
      <c r="AU259" s="158"/>
      <c r="AV259" s="158"/>
      <c r="AW259" s="158"/>
      <c r="AX259" s="158"/>
      <c r="AY259" s="158"/>
      <c r="AZ259" s="158"/>
      <c r="BA259" s="158"/>
      <c r="BB259" s="158"/>
      <c r="BC259" s="158"/>
      <c r="BD259" s="158"/>
      <c r="BE259" s="158"/>
      <c r="BF259" s="158"/>
      <c r="BG259" s="158"/>
    </row>
    <row r="260" spans="1:59" x14ac:dyDescent="0.3">
      <c r="A260" s="158"/>
      <c r="B260" s="158"/>
      <c r="C260" s="158"/>
      <c r="D260" s="158"/>
      <c r="E260" s="158"/>
      <c r="F260" s="158"/>
      <c r="G260" s="158"/>
      <c r="H260" s="158"/>
      <c r="I260" s="158"/>
      <c r="J260" s="158"/>
      <c r="K260" s="158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  <c r="X260" s="158"/>
      <c r="Y260" s="158"/>
      <c r="Z260" s="158"/>
      <c r="AA260" s="158"/>
      <c r="AB260" s="158"/>
      <c r="AC260" s="158"/>
      <c r="AD260" s="158"/>
      <c r="AE260" s="158"/>
      <c r="AF260" s="158"/>
      <c r="AG260" s="158"/>
      <c r="AH260" s="158"/>
      <c r="AI260" s="158"/>
      <c r="AJ260" s="158"/>
      <c r="AK260" s="158"/>
      <c r="AL260" s="158"/>
      <c r="AM260" s="158"/>
      <c r="AN260" s="158"/>
      <c r="AO260" s="158"/>
      <c r="AP260" s="158"/>
      <c r="AQ260" s="158"/>
      <c r="AR260" s="158"/>
      <c r="AS260" s="158"/>
      <c r="AT260" s="158"/>
      <c r="AU260" s="158"/>
      <c r="AV260" s="158"/>
      <c r="AW260" s="158"/>
      <c r="AX260" s="158"/>
      <c r="AY260" s="158"/>
      <c r="AZ260" s="158"/>
      <c r="BA260" s="158"/>
      <c r="BB260" s="158"/>
      <c r="BC260" s="158"/>
      <c r="BD260" s="158"/>
      <c r="BE260" s="158"/>
      <c r="BF260" s="158"/>
      <c r="BG260" s="158"/>
    </row>
    <row r="261" spans="1:59" x14ac:dyDescent="0.3">
      <c r="A261" s="158"/>
      <c r="B261" s="158"/>
      <c r="C261" s="158"/>
      <c r="D261" s="158"/>
      <c r="E261" s="158"/>
      <c r="F261" s="158"/>
      <c r="G261" s="158"/>
      <c r="H261" s="158"/>
      <c r="I261" s="158"/>
      <c r="J261" s="158"/>
      <c r="K261" s="158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  <c r="X261" s="158"/>
      <c r="Y261" s="158"/>
      <c r="Z261" s="158"/>
      <c r="AA261" s="158"/>
      <c r="AB261" s="158"/>
      <c r="AC261" s="158"/>
      <c r="AD261" s="158"/>
      <c r="AE261" s="158"/>
      <c r="AF261" s="158"/>
      <c r="AG261" s="158"/>
      <c r="AH261" s="158"/>
      <c r="AI261" s="158"/>
      <c r="AJ261" s="158"/>
      <c r="AK261" s="158"/>
      <c r="AL261" s="158"/>
      <c r="AM261" s="158"/>
      <c r="AN261" s="158"/>
      <c r="AO261" s="158"/>
      <c r="AP261" s="158"/>
      <c r="AQ261" s="158"/>
      <c r="AR261" s="158"/>
      <c r="AS261" s="158"/>
      <c r="AT261" s="158"/>
      <c r="AU261" s="158"/>
      <c r="AV261" s="158"/>
      <c r="AW261" s="158"/>
      <c r="AX261" s="158"/>
      <c r="AY261" s="158"/>
      <c r="AZ261" s="158"/>
      <c r="BA261" s="158"/>
      <c r="BB261" s="158"/>
      <c r="BC261" s="158"/>
      <c r="BD261" s="158"/>
      <c r="BE261" s="158"/>
      <c r="BF261" s="158"/>
      <c r="BG261" s="158"/>
    </row>
    <row r="262" spans="1:59" x14ac:dyDescent="0.3">
      <c r="A262" s="158"/>
      <c r="B262" s="158"/>
      <c r="C262" s="158"/>
      <c r="D262" s="158"/>
      <c r="E262" s="158"/>
      <c r="F262" s="158"/>
      <c r="G262" s="158"/>
      <c r="H262" s="158"/>
      <c r="I262" s="158"/>
      <c r="J262" s="158"/>
      <c r="K262" s="158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58"/>
      <c r="Z262" s="158"/>
      <c r="AA262" s="158"/>
      <c r="AB262" s="158"/>
      <c r="AC262" s="158"/>
      <c r="AD262" s="158"/>
      <c r="AE262" s="158"/>
      <c r="AF262" s="158"/>
      <c r="AG262" s="158"/>
      <c r="AH262" s="158"/>
      <c r="AI262" s="158"/>
      <c r="AJ262" s="158"/>
      <c r="AK262" s="158"/>
      <c r="AL262" s="158"/>
      <c r="AM262" s="158"/>
      <c r="AN262" s="158"/>
      <c r="AO262" s="158"/>
      <c r="AP262" s="158"/>
      <c r="AQ262" s="158"/>
      <c r="AR262" s="158"/>
      <c r="AS262" s="158"/>
      <c r="AT262" s="158"/>
      <c r="AU262" s="158"/>
      <c r="AV262" s="158"/>
      <c r="AW262" s="158"/>
      <c r="AX262" s="158"/>
      <c r="AY262" s="158"/>
      <c r="AZ262" s="158"/>
      <c r="BA262" s="158"/>
      <c r="BB262" s="158"/>
      <c r="BC262" s="158"/>
      <c r="BD262" s="158"/>
      <c r="BE262" s="158"/>
      <c r="BF262" s="158"/>
      <c r="BG262" s="158"/>
    </row>
    <row r="263" spans="1:59" x14ac:dyDescent="0.3">
      <c r="A263" s="158"/>
      <c r="B263" s="158"/>
      <c r="C263" s="158"/>
      <c r="D263" s="158"/>
      <c r="E263" s="158"/>
      <c r="F263" s="158"/>
      <c r="G263" s="158"/>
      <c r="H263" s="158"/>
      <c r="I263" s="158"/>
      <c r="J263" s="158"/>
      <c r="K263" s="158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  <c r="V263" s="158"/>
      <c r="W263" s="158"/>
      <c r="X263" s="158"/>
      <c r="Y263" s="158"/>
      <c r="Z263" s="158"/>
      <c r="AA263" s="158"/>
      <c r="AB263" s="158"/>
      <c r="AC263" s="158"/>
      <c r="AD263" s="158"/>
      <c r="AE263" s="158"/>
      <c r="AF263" s="158"/>
      <c r="AG263" s="158"/>
      <c r="AH263" s="158"/>
      <c r="AI263" s="158"/>
      <c r="AJ263" s="158"/>
      <c r="AK263" s="158"/>
      <c r="AL263" s="158"/>
      <c r="AM263" s="158"/>
      <c r="AN263" s="158"/>
      <c r="AO263" s="158"/>
      <c r="AP263" s="158"/>
      <c r="AQ263" s="158"/>
      <c r="AR263" s="158"/>
      <c r="AS263" s="158"/>
      <c r="AT263" s="158"/>
      <c r="AU263" s="158"/>
      <c r="AV263" s="158"/>
      <c r="AW263" s="158"/>
      <c r="AX263" s="158"/>
      <c r="AY263" s="158"/>
      <c r="AZ263" s="158"/>
      <c r="BA263" s="158"/>
      <c r="BB263" s="158"/>
      <c r="BC263" s="158"/>
      <c r="BD263" s="158"/>
      <c r="BE263" s="158"/>
      <c r="BF263" s="158"/>
      <c r="BG263" s="158"/>
    </row>
    <row r="264" spans="1:59" x14ac:dyDescent="0.3">
      <c r="A264" s="158"/>
      <c r="B264" s="158"/>
      <c r="C264" s="158"/>
      <c r="D264" s="158"/>
      <c r="E264" s="158"/>
      <c r="F264" s="158"/>
      <c r="G264" s="158"/>
      <c r="H264" s="158"/>
      <c r="I264" s="158"/>
      <c r="J264" s="158"/>
      <c r="K264" s="158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  <c r="X264" s="158"/>
      <c r="Y264" s="158"/>
      <c r="Z264" s="158"/>
      <c r="AA264" s="158"/>
      <c r="AB264" s="158"/>
      <c r="AC264" s="158"/>
      <c r="AD264" s="158"/>
      <c r="AE264" s="158"/>
      <c r="AF264" s="158"/>
      <c r="AG264" s="158"/>
      <c r="AH264" s="158"/>
      <c r="AI264" s="158"/>
      <c r="AJ264" s="158"/>
      <c r="AK264" s="158"/>
      <c r="AL264" s="158"/>
      <c r="AM264" s="158"/>
      <c r="AN264" s="158"/>
      <c r="AO264" s="158"/>
      <c r="AP264" s="158"/>
      <c r="AQ264" s="158"/>
      <c r="AR264" s="158"/>
      <c r="AS264" s="158"/>
      <c r="AT264" s="158"/>
      <c r="AU264" s="158"/>
      <c r="AV264" s="158"/>
      <c r="AW264" s="158"/>
      <c r="AX264" s="158"/>
      <c r="AY264" s="158"/>
      <c r="AZ264" s="158"/>
      <c r="BA264" s="158"/>
      <c r="BB264" s="158"/>
      <c r="BC264" s="158"/>
      <c r="BD264" s="158"/>
      <c r="BE264" s="158"/>
      <c r="BF264" s="158"/>
      <c r="BG264" s="158"/>
    </row>
    <row r="265" spans="1:59" x14ac:dyDescent="0.3">
      <c r="A265" s="158"/>
      <c r="B265" s="158"/>
      <c r="C265" s="158"/>
      <c r="D265" s="158"/>
      <c r="E265" s="158"/>
      <c r="F265" s="158"/>
      <c r="G265" s="158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  <c r="Z265" s="158"/>
      <c r="AA265" s="158"/>
      <c r="AB265" s="158"/>
      <c r="AC265" s="158"/>
      <c r="AD265" s="158"/>
      <c r="AE265" s="158"/>
      <c r="AF265" s="158"/>
      <c r="AG265" s="158"/>
      <c r="AH265" s="158"/>
      <c r="AI265" s="158"/>
      <c r="AJ265" s="158"/>
      <c r="AK265" s="158"/>
      <c r="AL265" s="158"/>
      <c r="AM265" s="158"/>
      <c r="AN265" s="158"/>
      <c r="AO265" s="158"/>
      <c r="AP265" s="158"/>
      <c r="AQ265" s="158"/>
      <c r="AR265" s="158"/>
      <c r="AS265" s="158"/>
      <c r="AT265" s="158"/>
      <c r="AU265" s="158"/>
      <c r="AV265" s="158"/>
      <c r="AW265" s="158"/>
      <c r="AX265" s="158"/>
      <c r="AY265" s="158"/>
      <c r="AZ265" s="158"/>
      <c r="BA265" s="158"/>
      <c r="BB265" s="158"/>
      <c r="BC265" s="158"/>
      <c r="BD265" s="158"/>
      <c r="BE265" s="158"/>
      <c r="BF265" s="158"/>
      <c r="BG265" s="158"/>
    </row>
    <row r="266" spans="1:59" x14ac:dyDescent="0.3">
      <c r="A266" s="158"/>
      <c r="B266" s="158"/>
      <c r="C266" s="158"/>
      <c r="D266" s="158"/>
      <c r="E266" s="158"/>
      <c r="F266" s="158"/>
      <c r="G266" s="158"/>
      <c r="H266" s="158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  <c r="Z266" s="158"/>
      <c r="AA266" s="158"/>
      <c r="AB266" s="158"/>
      <c r="AC266" s="158"/>
      <c r="AD266" s="158"/>
      <c r="AE266" s="158"/>
      <c r="AF266" s="158"/>
      <c r="AG266" s="158"/>
      <c r="AH266" s="158"/>
      <c r="AI266" s="158"/>
      <c r="AJ266" s="158"/>
      <c r="AK266" s="158"/>
      <c r="AL266" s="158"/>
      <c r="AM266" s="158"/>
      <c r="AN266" s="158"/>
      <c r="AO266" s="158"/>
      <c r="AP266" s="158"/>
      <c r="AQ266" s="158"/>
      <c r="AR266" s="158"/>
      <c r="AS266" s="158"/>
      <c r="AT266" s="158"/>
      <c r="AU266" s="158"/>
      <c r="AV266" s="158"/>
      <c r="AW266" s="158"/>
      <c r="AX266" s="158"/>
      <c r="AY266" s="158"/>
      <c r="AZ266" s="158"/>
      <c r="BA266" s="158"/>
      <c r="BB266" s="158"/>
      <c r="BC266" s="158"/>
      <c r="BD266" s="158"/>
      <c r="BE266" s="158"/>
      <c r="BF266" s="158"/>
      <c r="BG266" s="158"/>
    </row>
    <row r="267" spans="1:59" x14ac:dyDescent="0.3">
      <c r="A267" s="158"/>
      <c r="B267" s="158"/>
      <c r="C267" s="158"/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  <c r="Z267" s="158"/>
      <c r="AA267" s="158"/>
      <c r="AB267" s="158"/>
      <c r="AC267" s="158"/>
      <c r="AD267" s="158"/>
      <c r="AE267" s="158"/>
      <c r="AF267" s="158"/>
      <c r="AG267" s="158"/>
      <c r="AH267" s="158"/>
      <c r="AI267" s="158"/>
      <c r="AJ267" s="158"/>
      <c r="AK267" s="158"/>
      <c r="AL267" s="158"/>
      <c r="AM267" s="158"/>
      <c r="AN267" s="158"/>
      <c r="AO267" s="158"/>
      <c r="AP267" s="158"/>
      <c r="AQ267" s="158"/>
      <c r="AR267" s="158"/>
      <c r="AS267" s="158"/>
      <c r="AT267" s="158"/>
      <c r="AU267" s="158"/>
      <c r="AV267" s="158"/>
      <c r="AW267" s="158"/>
      <c r="AX267" s="158"/>
      <c r="AY267" s="158"/>
      <c r="AZ267" s="158"/>
      <c r="BA267" s="158"/>
      <c r="BB267" s="158"/>
      <c r="BC267" s="158"/>
      <c r="BD267" s="158"/>
      <c r="BE267" s="158"/>
      <c r="BF267" s="158"/>
      <c r="BG267" s="158"/>
    </row>
    <row r="268" spans="1:59" x14ac:dyDescent="0.3">
      <c r="A268" s="158"/>
      <c r="B268" s="158"/>
      <c r="C268" s="158"/>
      <c r="D268" s="158"/>
      <c r="E268" s="158"/>
      <c r="F268" s="158"/>
      <c r="G268" s="158"/>
      <c r="H268" s="158"/>
      <c r="I268" s="158"/>
      <c r="J268" s="158"/>
      <c r="K268" s="158"/>
      <c r="L268" s="158"/>
      <c r="M268" s="158"/>
      <c r="N268" s="158"/>
      <c r="O268" s="158"/>
      <c r="P268" s="158"/>
      <c r="Q268" s="158"/>
      <c r="R268" s="158"/>
      <c r="S268" s="158"/>
      <c r="T268" s="158"/>
      <c r="U268" s="158"/>
      <c r="V268" s="158"/>
      <c r="W268" s="158"/>
      <c r="X268" s="158"/>
      <c r="Y268" s="158"/>
      <c r="Z268" s="158"/>
      <c r="AA268" s="158"/>
      <c r="AB268" s="158"/>
      <c r="AC268" s="158"/>
      <c r="AD268" s="158"/>
      <c r="AE268" s="158"/>
      <c r="AF268" s="158"/>
      <c r="AG268" s="158"/>
      <c r="AH268" s="158"/>
      <c r="AI268" s="158"/>
      <c r="AJ268" s="158"/>
      <c r="AK268" s="158"/>
      <c r="AL268" s="158"/>
      <c r="AM268" s="158"/>
      <c r="AN268" s="158"/>
      <c r="AO268" s="158"/>
      <c r="AP268" s="158"/>
      <c r="AQ268" s="158"/>
      <c r="AR268" s="158"/>
      <c r="AS268" s="158"/>
      <c r="AT268" s="158"/>
      <c r="AU268" s="158"/>
      <c r="AV268" s="158"/>
      <c r="AW268" s="158"/>
      <c r="AX268" s="158"/>
      <c r="AY268" s="158"/>
      <c r="AZ268" s="158"/>
      <c r="BA268" s="158"/>
      <c r="BB268" s="158"/>
      <c r="BC268" s="158"/>
      <c r="BD268" s="158"/>
      <c r="BE268" s="158"/>
      <c r="BF268" s="158"/>
      <c r="BG268" s="158"/>
    </row>
    <row r="269" spans="1:59" x14ac:dyDescent="0.3">
      <c r="A269" s="158"/>
      <c r="B269" s="158"/>
      <c r="C269" s="158"/>
      <c r="D269" s="158"/>
      <c r="E269" s="158"/>
      <c r="F269" s="158"/>
      <c r="G269" s="158"/>
      <c r="H269" s="158"/>
      <c r="I269" s="158"/>
      <c r="J269" s="158"/>
      <c r="K269" s="158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  <c r="V269" s="158"/>
      <c r="W269" s="158"/>
      <c r="X269" s="158"/>
      <c r="Y269" s="158"/>
      <c r="Z269" s="158"/>
      <c r="AA269" s="158"/>
      <c r="AB269" s="158"/>
      <c r="AC269" s="158"/>
      <c r="AD269" s="158"/>
      <c r="AE269" s="158"/>
      <c r="AF269" s="158"/>
      <c r="AG269" s="158"/>
      <c r="AH269" s="158"/>
      <c r="AI269" s="158"/>
      <c r="AJ269" s="158"/>
      <c r="AK269" s="158"/>
      <c r="AL269" s="158"/>
      <c r="AM269" s="158"/>
      <c r="AN269" s="158"/>
      <c r="AO269" s="158"/>
      <c r="AP269" s="158"/>
      <c r="AQ269" s="158"/>
      <c r="AR269" s="158"/>
      <c r="AS269" s="158"/>
      <c r="AT269" s="158"/>
      <c r="AU269" s="158"/>
      <c r="AV269" s="158"/>
      <c r="AW269" s="158"/>
      <c r="AX269" s="158"/>
      <c r="AY269" s="158"/>
      <c r="AZ269" s="158"/>
      <c r="BA269" s="158"/>
      <c r="BB269" s="158"/>
      <c r="BC269" s="158"/>
      <c r="BD269" s="158"/>
      <c r="BE269" s="158"/>
      <c r="BF269" s="158"/>
      <c r="BG269" s="158"/>
    </row>
    <row r="270" spans="1:59" x14ac:dyDescent="0.3">
      <c r="A270" s="158"/>
      <c r="B270" s="158"/>
      <c r="C270" s="158"/>
      <c r="D270" s="158"/>
      <c r="E270" s="158"/>
      <c r="F270" s="158"/>
      <c r="G270" s="158"/>
      <c r="H270" s="158"/>
      <c r="I270" s="158"/>
      <c r="J270" s="158"/>
      <c r="K270" s="158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  <c r="V270" s="158"/>
      <c r="W270" s="158"/>
      <c r="X270" s="158"/>
      <c r="Y270" s="158"/>
      <c r="Z270" s="158"/>
      <c r="AA270" s="158"/>
      <c r="AB270" s="158"/>
      <c r="AC270" s="158"/>
      <c r="AD270" s="158"/>
      <c r="AE270" s="158"/>
      <c r="AF270" s="158"/>
      <c r="AG270" s="158"/>
      <c r="AH270" s="158"/>
      <c r="AI270" s="158"/>
      <c r="AJ270" s="158"/>
      <c r="AK270" s="158"/>
      <c r="AL270" s="158"/>
      <c r="AM270" s="158"/>
      <c r="AN270" s="158"/>
      <c r="AO270" s="158"/>
      <c r="AP270" s="158"/>
      <c r="AQ270" s="158"/>
      <c r="AR270" s="158"/>
      <c r="AS270" s="158"/>
      <c r="AT270" s="158"/>
      <c r="AU270" s="158"/>
      <c r="AV270" s="158"/>
      <c r="AW270" s="158"/>
      <c r="AX270" s="158"/>
      <c r="AY270" s="158"/>
      <c r="AZ270" s="158"/>
      <c r="BA270" s="158"/>
      <c r="BB270" s="158"/>
      <c r="BC270" s="158"/>
      <c r="BD270" s="158"/>
      <c r="BE270" s="158"/>
      <c r="BF270" s="158"/>
      <c r="BG270" s="158"/>
    </row>
    <row r="271" spans="1:59" x14ac:dyDescent="0.3">
      <c r="A271" s="158"/>
      <c r="B271" s="158"/>
      <c r="C271" s="158"/>
      <c r="D271" s="158"/>
      <c r="E271" s="158"/>
      <c r="F271" s="158"/>
      <c r="G271" s="158"/>
      <c r="H271" s="158"/>
      <c r="I271" s="158"/>
      <c r="J271" s="158"/>
      <c r="K271" s="158"/>
      <c r="L271" s="158"/>
      <c r="M271" s="158"/>
      <c r="N271" s="158"/>
      <c r="O271" s="158"/>
      <c r="P271" s="158"/>
      <c r="Q271" s="158"/>
      <c r="R271" s="158"/>
      <c r="S271" s="158"/>
      <c r="T271" s="158"/>
      <c r="U271" s="158"/>
      <c r="V271" s="158"/>
      <c r="W271" s="158"/>
      <c r="X271" s="158"/>
      <c r="Y271" s="158"/>
      <c r="Z271" s="158"/>
      <c r="AA271" s="158"/>
      <c r="AB271" s="158"/>
      <c r="AC271" s="158"/>
      <c r="AD271" s="158"/>
      <c r="AE271" s="158"/>
      <c r="AF271" s="158"/>
      <c r="AG271" s="158"/>
      <c r="AH271" s="158"/>
      <c r="AI271" s="158"/>
      <c r="AJ271" s="158"/>
      <c r="AK271" s="158"/>
      <c r="AL271" s="158"/>
      <c r="AM271" s="158"/>
      <c r="AN271" s="158"/>
      <c r="AO271" s="158"/>
      <c r="AP271" s="158"/>
      <c r="AQ271" s="158"/>
      <c r="AR271" s="158"/>
      <c r="AS271" s="158"/>
      <c r="AT271" s="158"/>
      <c r="AU271" s="158"/>
      <c r="AV271" s="158"/>
      <c r="AW271" s="158"/>
      <c r="AX271" s="158"/>
      <c r="AY271" s="158"/>
      <c r="AZ271" s="158"/>
      <c r="BA271" s="158"/>
      <c r="BB271" s="158"/>
      <c r="BC271" s="158"/>
      <c r="BD271" s="158"/>
      <c r="BE271" s="158"/>
      <c r="BF271" s="158"/>
      <c r="BG271" s="158"/>
    </row>
    <row r="272" spans="1:59" x14ac:dyDescent="0.3">
      <c r="A272" s="158"/>
      <c r="B272" s="158"/>
      <c r="C272" s="158"/>
      <c r="D272" s="158"/>
      <c r="E272" s="158"/>
      <c r="F272" s="158"/>
      <c r="G272" s="158"/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58"/>
      <c r="Z272" s="158"/>
      <c r="AA272" s="158"/>
      <c r="AB272" s="158"/>
      <c r="AC272" s="158"/>
      <c r="AD272" s="158"/>
      <c r="AE272" s="158"/>
      <c r="AF272" s="158"/>
      <c r="AG272" s="158"/>
      <c r="AH272" s="158"/>
      <c r="AI272" s="158"/>
      <c r="AJ272" s="158"/>
      <c r="AK272" s="158"/>
      <c r="AL272" s="158"/>
      <c r="AM272" s="158"/>
      <c r="AN272" s="158"/>
      <c r="AO272" s="158"/>
      <c r="AP272" s="158"/>
      <c r="AQ272" s="158"/>
      <c r="AR272" s="158"/>
      <c r="AS272" s="158"/>
      <c r="AT272" s="158"/>
      <c r="AU272" s="158"/>
      <c r="AV272" s="158"/>
      <c r="AW272" s="158"/>
      <c r="AX272" s="158"/>
      <c r="AY272" s="158"/>
      <c r="AZ272" s="158"/>
      <c r="BA272" s="158"/>
      <c r="BB272" s="158"/>
      <c r="BC272" s="158"/>
      <c r="BD272" s="158"/>
      <c r="BE272" s="158"/>
      <c r="BF272" s="158"/>
      <c r="BG272" s="158"/>
    </row>
    <row r="273" spans="1:59" x14ac:dyDescent="0.3">
      <c r="A273" s="158"/>
      <c r="B273" s="158"/>
      <c r="C273" s="158"/>
      <c r="D273" s="158"/>
      <c r="E273" s="158"/>
      <c r="F273" s="158"/>
      <c r="G273" s="158"/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  <c r="Z273" s="158"/>
      <c r="AA273" s="158"/>
      <c r="AB273" s="158"/>
      <c r="AC273" s="158"/>
      <c r="AD273" s="158"/>
      <c r="AE273" s="158"/>
      <c r="AF273" s="158"/>
      <c r="AG273" s="158"/>
      <c r="AH273" s="158"/>
      <c r="AI273" s="158"/>
      <c r="AJ273" s="158"/>
      <c r="AK273" s="158"/>
      <c r="AL273" s="158"/>
      <c r="AM273" s="158"/>
      <c r="AN273" s="158"/>
      <c r="AO273" s="158"/>
      <c r="AP273" s="158"/>
      <c r="AQ273" s="158"/>
      <c r="AR273" s="158"/>
      <c r="AS273" s="158"/>
      <c r="AT273" s="158"/>
      <c r="AU273" s="158"/>
      <c r="AV273" s="158"/>
      <c r="AW273" s="158"/>
      <c r="AX273" s="158"/>
      <c r="AY273" s="158"/>
      <c r="AZ273" s="158"/>
      <c r="BA273" s="158"/>
      <c r="BB273" s="158"/>
      <c r="BC273" s="158"/>
      <c r="BD273" s="158"/>
      <c r="BE273" s="158"/>
      <c r="BF273" s="158"/>
      <c r="BG273" s="158"/>
    </row>
    <row r="274" spans="1:59" x14ac:dyDescent="0.3">
      <c r="A274" s="158"/>
      <c r="B274" s="158"/>
      <c r="C274" s="158"/>
      <c r="D274" s="158"/>
      <c r="E274" s="158"/>
      <c r="F274" s="158"/>
      <c r="G274" s="158"/>
      <c r="H274" s="158"/>
      <c r="I274" s="158"/>
      <c r="J274" s="158"/>
      <c r="K274" s="158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  <c r="X274" s="158"/>
      <c r="Y274" s="158"/>
      <c r="Z274" s="158"/>
      <c r="AA274" s="158"/>
      <c r="AB274" s="158"/>
      <c r="AC274" s="158"/>
      <c r="AD274" s="158"/>
      <c r="AE274" s="158"/>
      <c r="AF274" s="158"/>
      <c r="AG274" s="158"/>
      <c r="AH274" s="158"/>
      <c r="AI274" s="158"/>
      <c r="AJ274" s="158"/>
      <c r="AK274" s="158"/>
      <c r="AL274" s="158"/>
      <c r="AM274" s="158"/>
      <c r="AN274" s="158"/>
      <c r="AO274" s="158"/>
      <c r="AP274" s="158"/>
      <c r="AQ274" s="158"/>
      <c r="AR274" s="158"/>
      <c r="AS274" s="158"/>
      <c r="AT274" s="158"/>
      <c r="AU274" s="158"/>
      <c r="AV274" s="158"/>
      <c r="AW274" s="158"/>
      <c r="AX274" s="158"/>
      <c r="AY274" s="158"/>
      <c r="AZ274" s="158"/>
      <c r="BA274" s="158"/>
      <c r="BB274" s="158"/>
      <c r="BC274" s="158"/>
      <c r="BD274" s="158"/>
      <c r="BE274" s="158"/>
      <c r="BF274" s="158"/>
      <c r="BG274" s="158"/>
    </row>
    <row r="275" spans="1:59" x14ac:dyDescent="0.3">
      <c r="A275" s="158"/>
      <c r="B275" s="158"/>
      <c r="C275" s="158"/>
      <c r="D275" s="158"/>
      <c r="E275" s="158"/>
      <c r="F275" s="158"/>
      <c r="G275" s="158"/>
      <c r="H275" s="158"/>
      <c r="I275" s="158"/>
      <c r="J275" s="158"/>
      <c r="K275" s="158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  <c r="V275" s="158"/>
      <c r="W275" s="158"/>
      <c r="X275" s="158"/>
      <c r="Y275" s="158"/>
      <c r="Z275" s="158"/>
      <c r="AA275" s="158"/>
      <c r="AB275" s="158"/>
      <c r="AC275" s="158"/>
      <c r="AD275" s="158"/>
      <c r="AE275" s="158"/>
      <c r="AF275" s="158"/>
      <c r="AG275" s="158"/>
      <c r="AH275" s="158"/>
      <c r="AI275" s="158"/>
      <c r="AJ275" s="158"/>
      <c r="AK275" s="158"/>
      <c r="AL275" s="158"/>
      <c r="AM275" s="158"/>
      <c r="AN275" s="158"/>
      <c r="AO275" s="158"/>
      <c r="AP275" s="158"/>
      <c r="AQ275" s="158"/>
      <c r="AR275" s="158"/>
      <c r="AS275" s="158"/>
      <c r="AT275" s="158"/>
      <c r="AU275" s="158"/>
      <c r="AV275" s="158"/>
      <c r="AW275" s="158"/>
      <c r="AX275" s="158"/>
      <c r="AY275" s="158"/>
      <c r="AZ275" s="158"/>
      <c r="BA275" s="158"/>
      <c r="BB275" s="158"/>
      <c r="BC275" s="158"/>
      <c r="BD275" s="158"/>
      <c r="BE275" s="158"/>
      <c r="BF275" s="158"/>
      <c r="BG275" s="158"/>
    </row>
    <row r="276" spans="1:59" x14ac:dyDescent="0.3">
      <c r="A276" s="158"/>
      <c r="B276" s="158"/>
      <c r="C276" s="158"/>
      <c r="D276" s="158"/>
      <c r="E276" s="158"/>
      <c r="F276" s="158"/>
      <c r="G276" s="158"/>
      <c r="H276" s="158"/>
      <c r="I276" s="158"/>
      <c r="J276" s="158"/>
      <c r="K276" s="158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  <c r="V276" s="158"/>
      <c r="W276" s="158"/>
      <c r="X276" s="158"/>
      <c r="Y276" s="158"/>
      <c r="Z276" s="158"/>
      <c r="AA276" s="158"/>
      <c r="AB276" s="158"/>
      <c r="AC276" s="158"/>
      <c r="AD276" s="158"/>
      <c r="AE276" s="158"/>
      <c r="AF276" s="158"/>
      <c r="AG276" s="158"/>
      <c r="AH276" s="158"/>
      <c r="AI276" s="158"/>
      <c r="AJ276" s="158"/>
      <c r="AK276" s="158"/>
      <c r="AL276" s="158"/>
      <c r="AM276" s="158"/>
      <c r="AN276" s="158"/>
      <c r="AO276" s="158"/>
      <c r="AP276" s="158"/>
      <c r="AQ276" s="158"/>
      <c r="AR276" s="158"/>
      <c r="AS276" s="158"/>
      <c r="AT276" s="158"/>
      <c r="AU276" s="158"/>
      <c r="AV276" s="158"/>
      <c r="AW276" s="158"/>
      <c r="AX276" s="158"/>
      <c r="AY276" s="158"/>
      <c r="AZ276" s="158"/>
      <c r="BA276" s="158"/>
      <c r="BB276" s="158"/>
      <c r="BC276" s="158"/>
      <c r="BD276" s="158"/>
      <c r="BE276" s="158"/>
      <c r="BF276" s="158"/>
      <c r="BG276" s="158"/>
    </row>
    <row r="277" spans="1:59" x14ac:dyDescent="0.3">
      <c r="A277" s="158"/>
      <c r="B277" s="158"/>
      <c r="C277" s="158"/>
      <c r="D277" s="158"/>
      <c r="E277" s="158"/>
      <c r="F277" s="158"/>
      <c r="G277" s="158"/>
      <c r="H277" s="158"/>
      <c r="I277" s="158"/>
      <c r="J277" s="158"/>
      <c r="K277" s="158"/>
      <c r="L277" s="158"/>
      <c r="M277" s="158"/>
      <c r="N277" s="158"/>
      <c r="O277" s="158"/>
      <c r="P277" s="158"/>
      <c r="Q277" s="158"/>
      <c r="R277" s="158"/>
      <c r="S277" s="158"/>
      <c r="T277" s="158"/>
      <c r="U277" s="158"/>
      <c r="V277" s="158"/>
      <c r="W277" s="158"/>
      <c r="X277" s="158"/>
      <c r="Y277" s="158"/>
      <c r="Z277" s="158"/>
      <c r="AA277" s="158"/>
      <c r="AB277" s="158"/>
      <c r="AC277" s="158"/>
      <c r="AD277" s="158"/>
      <c r="AE277" s="158"/>
      <c r="AF277" s="158"/>
      <c r="AG277" s="158"/>
      <c r="AH277" s="158"/>
      <c r="AI277" s="158"/>
      <c r="AJ277" s="158"/>
      <c r="AK277" s="158"/>
      <c r="AL277" s="158"/>
      <c r="AM277" s="158"/>
      <c r="AN277" s="158"/>
      <c r="AO277" s="158"/>
      <c r="AP277" s="158"/>
      <c r="AQ277" s="158"/>
      <c r="AR277" s="158"/>
      <c r="AS277" s="158"/>
      <c r="AT277" s="158"/>
      <c r="AU277" s="158"/>
      <c r="AV277" s="158"/>
      <c r="AW277" s="158"/>
      <c r="AX277" s="158"/>
      <c r="AY277" s="158"/>
      <c r="AZ277" s="158"/>
      <c r="BA277" s="158"/>
      <c r="BB277" s="158"/>
      <c r="BC277" s="158"/>
      <c r="BD277" s="158"/>
      <c r="BE277" s="158"/>
      <c r="BF277" s="158"/>
      <c r="BG277" s="158"/>
    </row>
    <row r="278" spans="1:59" x14ac:dyDescent="0.3">
      <c r="A278" s="158"/>
      <c r="B278" s="158"/>
      <c r="C278" s="158"/>
      <c r="D278" s="158"/>
      <c r="E278" s="158"/>
      <c r="F278" s="158"/>
      <c r="G278" s="158"/>
      <c r="H278" s="158"/>
      <c r="I278" s="158"/>
      <c r="J278" s="158"/>
      <c r="K278" s="158"/>
      <c r="L278" s="158"/>
      <c r="M278" s="158"/>
      <c r="N278" s="158"/>
      <c r="O278" s="158"/>
      <c r="P278" s="158"/>
      <c r="Q278" s="158"/>
      <c r="R278" s="158"/>
      <c r="S278" s="158"/>
      <c r="T278" s="158"/>
      <c r="U278" s="158"/>
      <c r="V278" s="158"/>
      <c r="W278" s="158"/>
      <c r="X278" s="158"/>
      <c r="Y278" s="158"/>
      <c r="Z278" s="158"/>
      <c r="AA278" s="158"/>
      <c r="AB278" s="158"/>
      <c r="AC278" s="158"/>
      <c r="AD278" s="158"/>
      <c r="AE278" s="158"/>
      <c r="AF278" s="158"/>
      <c r="AG278" s="158"/>
      <c r="AH278" s="158"/>
      <c r="AI278" s="158"/>
      <c r="AJ278" s="158"/>
      <c r="AK278" s="158"/>
      <c r="AL278" s="158"/>
      <c r="AM278" s="158"/>
      <c r="AN278" s="158"/>
      <c r="AO278" s="158"/>
      <c r="AP278" s="158"/>
      <c r="AQ278" s="158"/>
      <c r="AR278" s="158"/>
      <c r="AS278" s="158"/>
      <c r="AT278" s="158"/>
      <c r="AU278" s="158"/>
      <c r="AV278" s="158"/>
      <c r="AW278" s="158"/>
      <c r="AX278" s="158"/>
      <c r="AY278" s="158"/>
      <c r="AZ278" s="158"/>
      <c r="BA278" s="158"/>
      <c r="BB278" s="158"/>
      <c r="BC278" s="158"/>
      <c r="BD278" s="158"/>
      <c r="BE278" s="158"/>
      <c r="BF278" s="158"/>
      <c r="BG278" s="158"/>
    </row>
    <row r="279" spans="1:59" x14ac:dyDescent="0.3">
      <c r="A279" s="158"/>
      <c r="B279" s="158"/>
      <c r="C279" s="158"/>
      <c r="D279" s="158"/>
      <c r="E279" s="158"/>
      <c r="F279" s="158"/>
      <c r="G279" s="158"/>
      <c r="H279" s="158"/>
      <c r="I279" s="158"/>
      <c r="J279" s="158"/>
      <c r="K279" s="158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  <c r="V279" s="158"/>
      <c r="W279" s="158"/>
      <c r="X279" s="158"/>
      <c r="Y279" s="158"/>
      <c r="Z279" s="158"/>
      <c r="AA279" s="158"/>
      <c r="AB279" s="158"/>
      <c r="AC279" s="158"/>
      <c r="AD279" s="158"/>
      <c r="AE279" s="158"/>
      <c r="AF279" s="158"/>
      <c r="AG279" s="158"/>
      <c r="AH279" s="158"/>
      <c r="AI279" s="158"/>
      <c r="AJ279" s="158"/>
      <c r="AK279" s="158"/>
      <c r="AL279" s="158"/>
      <c r="AM279" s="158"/>
      <c r="AN279" s="158"/>
      <c r="AO279" s="158"/>
      <c r="AP279" s="158"/>
      <c r="AQ279" s="158"/>
      <c r="AR279" s="158"/>
      <c r="AS279" s="158"/>
      <c r="AT279" s="158"/>
      <c r="AU279" s="158"/>
      <c r="AV279" s="158"/>
      <c r="AW279" s="158"/>
      <c r="AX279" s="158"/>
      <c r="AY279" s="158"/>
      <c r="AZ279" s="158"/>
      <c r="BA279" s="158"/>
      <c r="BB279" s="158"/>
      <c r="BC279" s="158"/>
      <c r="BD279" s="158"/>
      <c r="BE279" s="158"/>
      <c r="BF279" s="158"/>
      <c r="BG279" s="158"/>
    </row>
    <row r="280" spans="1:59" x14ac:dyDescent="0.3">
      <c r="A280" s="158"/>
      <c r="B280" s="158"/>
      <c r="C280" s="158"/>
      <c r="D280" s="158"/>
      <c r="E280" s="158"/>
      <c r="F280" s="158"/>
      <c r="G280" s="158"/>
      <c r="H280" s="158"/>
      <c r="I280" s="158"/>
      <c r="J280" s="158"/>
      <c r="K280" s="158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  <c r="X280" s="158"/>
      <c r="Y280" s="158"/>
      <c r="Z280" s="158"/>
      <c r="AA280" s="158"/>
      <c r="AB280" s="158"/>
      <c r="AC280" s="158"/>
      <c r="AD280" s="158"/>
      <c r="AE280" s="158"/>
      <c r="AF280" s="158"/>
      <c r="AG280" s="158"/>
      <c r="AH280" s="158"/>
      <c r="AI280" s="158"/>
      <c r="AJ280" s="158"/>
      <c r="AK280" s="158"/>
      <c r="AL280" s="158"/>
      <c r="AM280" s="158"/>
      <c r="AN280" s="158"/>
      <c r="AO280" s="158"/>
      <c r="AP280" s="158"/>
      <c r="AQ280" s="158"/>
      <c r="AR280" s="158"/>
      <c r="AS280" s="158"/>
      <c r="AT280" s="158"/>
      <c r="AU280" s="158"/>
      <c r="AV280" s="158"/>
      <c r="AW280" s="158"/>
      <c r="AX280" s="158"/>
      <c r="AY280" s="158"/>
      <c r="AZ280" s="158"/>
      <c r="BA280" s="158"/>
      <c r="BB280" s="158"/>
      <c r="BC280" s="158"/>
      <c r="BD280" s="158"/>
      <c r="BE280" s="158"/>
      <c r="BF280" s="158"/>
      <c r="BG280" s="158"/>
    </row>
    <row r="281" spans="1:59" x14ac:dyDescent="0.3">
      <c r="A281" s="158"/>
      <c r="B281" s="158"/>
      <c r="C281" s="158"/>
      <c r="D281" s="158"/>
      <c r="E281" s="158"/>
      <c r="F281" s="158"/>
      <c r="G281" s="158"/>
      <c r="H281" s="158"/>
      <c r="I281" s="158"/>
      <c r="J281" s="158"/>
      <c r="K281" s="158"/>
      <c r="L281" s="158"/>
      <c r="M281" s="158"/>
      <c r="N281" s="158"/>
      <c r="O281" s="158"/>
      <c r="P281" s="158"/>
      <c r="Q281" s="158"/>
      <c r="R281" s="158"/>
      <c r="S281" s="158"/>
      <c r="T281" s="158"/>
      <c r="U281" s="158"/>
      <c r="V281" s="158"/>
      <c r="W281" s="158"/>
      <c r="X281" s="158"/>
      <c r="Y281" s="158"/>
      <c r="Z281" s="158"/>
      <c r="AA281" s="158"/>
      <c r="AB281" s="158"/>
      <c r="AC281" s="158"/>
      <c r="AD281" s="158"/>
      <c r="AE281" s="158"/>
      <c r="AF281" s="158"/>
      <c r="AG281" s="158"/>
      <c r="AH281" s="158"/>
      <c r="AI281" s="158"/>
      <c r="AJ281" s="158"/>
      <c r="AK281" s="158"/>
      <c r="AL281" s="158"/>
      <c r="AM281" s="158"/>
      <c r="AN281" s="158"/>
      <c r="AO281" s="158"/>
      <c r="AP281" s="158"/>
      <c r="AQ281" s="158"/>
      <c r="AR281" s="158"/>
      <c r="AS281" s="158"/>
      <c r="AT281" s="158"/>
      <c r="AU281" s="158"/>
      <c r="AV281" s="158"/>
      <c r="AW281" s="158"/>
      <c r="AX281" s="158"/>
      <c r="AY281" s="158"/>
      <c r="AZ281" s="158"/>
      <c r="BA281" s="158"/>
      <c r="BB281" s="158"/>
      <c r="BC281" s="158"/>
      <c r="BD281" s="158"/>
      <c r="BE281" s="158"/>
      <c r="BF281" s="158"/>
      <c r="BG281" s="158"/>
    </row>
    <row r="282" spans="1:59" x14ac:dyDescent="0.3">
      <c r="A282" s="158"/>
      <c r="B282" s="158"/>
      <c r="C282" s="158"/>
      <c r="D282" s="158"/>
      <c r="E282" s="158"/>
      <c r="F282" s="158"/>
      <c r="G282" s="158"/>
      <c r="H282" s="158"/>
      <c r="I282" s="158"/>
      <c r="J282" s="158"/>
      <c r="K282" s="158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  <c r="V282" s="158"/>
      <c r="W282" s="158"/>
      <c r="X282" s="158"/>
      <c r="Y282" s="158"/>
      <c r="Z282" s="158"/>
      <c r="AA282" s="158"/>
      <c r="AB282" s="158"/>
      <c r="AC282" s="158"/>
      <c r="AD282" s="158"/>
      <c r="AE282" s="158"/>
      <c r="AF282" s="158"/>
      <c r="AG282" s="158"/>
      <c r="AH282" s="158"/>
      <c r="AI282" s="158"/>
      <c r="AJ282" s="158"/>
      <c r="AK282" s="158"/>
      <c r="AL282" s="158"/>
      <c r="AM282" s="158"/>
      <c r="AN282" s="158"/>
      <c r="AO282" s="158"/>
      <c r="AP282" s="158"/>
      <c r="AQ282" s="158"/>
      <c r="AR282" s="158"/>
      <c r="AS282" s="158"/>
      <c r="AT282" s="158"/>
      <c r="AU282" s="158"/>
      <c r="AV282" s="158"/>
      <c r="AW282" s="158"/>
      <c r="AX282" s="158"/>
      <c r="AY282" s="158"/>
      <c r="AZ282" s="158"/>
      <c r="BA282" s="158"/>
      <c r="BB282" s="158"/>
      <c r="BC282" s="158"/>
      <c r="BD282" s="158"/>
      <c r="BE282" s="158"/>
      <c r="BF282" s="158"/>
      <c r="BG282" s="158"/>
    </row>
    <row r="283" spans="1:59" x14ac:dyDescent="0.3">
      <c r="A283" s="158"/>
      <c r="B283" s="158"/>
      <c r="C283" s="158"/>
      <c r="D283" s="158"/>
      <c r="E283" s="158"/>
      <c r="F283" s="158"/>
      <c r="G283" s="158"/>
      <c r="H283" s="158"/>
      <c r="I283" s="158"/>
      <c r="J283" s="158"/>
      <c r="K283" s="158"/>
      <c r="L283" s="158"/>
      <c r="M283" s="158"/>
      <c r="N283" s="158"/>
      <c r="O283" s="158"/>
      <c r="P283" s="158"/>
      <c r="Q283" s="158"/>
      <c r="R283" s="158"/>
      <c r="S283" s="158"/>
      <c r="T283" s="158"/>
      <c r="U283" s="158"/>
      <c r="V283" s="158"/>
      <c r="W283" s="158"/>
      <c r="X283" s="158"/>
      <c r="Y283" s="158"/>
      <c r="Z283" s="158"/>
      <c r="AA283" s="158"/>
      <c r="AB283" s="158"/>
      <c r="AC283" s="158"/>
      <c r="AD283" s="158"/>
      <c r="AE283" s="158"/>
      <c r="AF283" s="158"/>
      <c r="AG283" s="158"/>
      <c r="AH283" s="158"/>
      <c r="AI283" s="158"/>
      <c r="AJ283" s="158"/>
      <c r="AK283" s="158"/>
      <c r="AL283" s="158"/>
      <c r="AM283" s="158"/>
      <c r="AN283" s="158"/>
      <c r="AO283" s="158"/>
      <c r="AP283" s="158"/>
      <c r="AQ283" s="158"/>
      <c r="AR283" s="158"/>
      <c r="AS283" s="158"/>
      <c r="AT283" s="158"/>
      <c r="AU283" s="158"/>
      <c r="AV283" s="158"/>
      <c r="AW283" s="158"/>
      <c r="AX283" s="158"/>
      <c r="AY283" s="158"/>
      <c r="AZ283" s="158"/>
      <c r="BA283" s="158"/>
      <c r="BB283" s="158"/>
      <c r="BC283" s="158"/>
      <c r="BD283" s="158"/>
      <c r="BE283" s="158"/>
      <c r="BF283" s="158"/>
      <c r="BG283" s="158"/>
    </row>
    <row r="284" spans="1:59" x14ac:dyDescent="0.3">
      <c r="A284" s="158"/>
      <c r="B284" s="158"/>
      <c r="C284" s="158"/>
      <c r="D284" s="158"/>
      <c r="E284" s="158"/>
      <c r="F284" s="158"/>
      <c r="G284" s="158"/>
      <c r="H284" s="158"/>
      <c r="I284" s="158"/>
      <c r="J284" s="158"/>
      <c r="K284" s="158"/>
      <c r="L284" s="158"/>
      <c r="M284" s="158"/>
      <c r="N284" s="158"/>
      <c r="O284" s="158"/>
      <c r="P284" s="158"/>
      <c r="Q284" s="158"/>
      <c r="R284" s="158"/>
      <c r="S284" s="158"/>
      <c r="T284" s="158"/>
      <c r="U284" s="158"/>
      <c r="V284" s="158"/>
      <c r="W284" s="158"/>
      <c r="X284" s="158"/>
      <c r="Y284" s="158"/>
      <c r="Z284" s="158"/>
      <c r="AA284" s="158"/>
      <c r="AB284" s="158"/>
      <c r="AC284" s="158"/>
      <c r="AD284" s="158"/>
      <c r="AE284" s="158"/>
      <c r="AF284" s="158"/>
      <c r="AG284" s="158"/>
      <c r="AH284" s="158"/>
      <c r="AI284" s="158"/>
      <c r="AJ284" s="158"/>
      <c r="AK284" s="158"/>
      <c r="AL284" s="158"/>
      <c r="AM284" s="158"/>
      <c r="AN284" s="158"/>
      <c r="AO284" s="158"/>
      <c r="AP284" s="158"/>
      <c r="AQ284" s="158"/>
      <c r="AR284" s="158"/>
      <c r="AS284" s="158"/>
      <c r="AT284" s="158"/>
      <c r="AU284" s="158"/>
      <c r="AV284" s="158"/>
      <c r="AW284" s="158"/>
      <c r="AX284" s="158"/>
      <c r="AY284" s="158"/>
      <c r="AZ284" s="158"/>
      <c r="BA284" s="158"/>
      <c r="BB284" s="158"/>
      <c r="BC284" s="158"/>
      <c r="BD284" s="158"/>
      <c r="BE284" s="158"/>
      <c r="BF284" s="158"/>
      <c r="BG284" s="158"/>
    </row>
    <row r="285" spans="1:59" x14ac:dyDescent="0.3">
      <c r="A285" s="158"/>
      <c r="B285" s="158"/>
      <c r="C285" s="158"/>
      <c r="D285" s="158"/>
      <c r="E285" s="158"/>
      <c r="F285" s="158"/>
      <c r="G285" s="158"/>
      <c r="H285" s="158"/>
      <c r="I285" s="158"/>
      <c r="J285" s="158"/>
      <c r="K285" s="158"/>
      <c r="L285" s="158"/>
      <c r="M285" s="158"/>
      <c r="N285" s="158"/>
      <c r="O285" s="158"/>
      <c r="P285" s="158"/>
      <c r="Q285" s="158"/>
      <c r="R285" s="158"/>
      <c r="S285" s="158"/>
      <c r="T285" s="158"/>
      <c r="U285" s="158"/>
      <c r="V285" s="158"/>
      <c r="W285" s="158"/>
      <c r="X285" s="158"/>
      <c r="Y285" s="158"/>
      <c r="Z285" s="158"/>
      <c r="AA285" s="158"/>
      <c r="AB285" s="158"/>
      <c r="AC285" s="158"/>
      <c r="AD285" s="158"/>
      <c r="AE285" s="158"/>
      <c r="AF285" s="158"/>
      <c r="AG285" s="158"/>
      <c r="AH285" s="158"/>
      <c r="AI285" s="158"/>
      <c r="AJ285" s="158"/>
      <c r="AK285" s="158"/>
      <c r="AL285" s="158"/>
      <c r="AM285" s="158"/>
      <c r="AN285" s="158"/>
      <c r="AO285" s="158"/>
      <c r="AP285" s="158"/>
      <c r="AQ285" s="158"/>
      <c r="AR285" s="158"/>
      <c r="AS285" s="158"/>
      <c r="AT285" s="158"/>
      <c r="AU285" s="158"/>
      <c r="AV285" s="158"/>
      <c r="AW285" s="158"/>
      <c r="AX285" s="158"/>
      <c r="AY285" s="158"/>
      <c r="AZ285" s="158"/>
      <c r="BA285" s="158"/>
      <c r="BB285" s="158"/>
      <c r="BC285" s="158"/>
      <c r="BD285" s="158"/>
      <c r="BE285" s="158"/>
      <c r="BF285" s="158"/>
      <c r="BG285" s="158"/>
    </row>
    <row r="286" spans="1:59" x14ac:dyDescent="0.3">
      <c r="A286" s="158"/>
      <c r="B286" s="158"/>
      <c r="C286" s="158"/>
      <c r="D286" s="158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  <c r="O286" s="158"/>
      <c r="P286" s="158"/>
      <c r="Q286" s="158"/>
      <c r="R286" s="158"/>
      <c r="S286" s="158"/>
      <c r="T286" s="158"/>
      <c r="U286" s="158"/>
      <c r="V286" s="158"/>
      <c r="W286" s="158"/>
      <c r="X286" s="158"/>
      <c r="Y286" s="158"/>
      <c r="Z286" s="158"/>
      <c r="AA286" s="158"/>
      <c r="AB286" s="158"/>
      <c r="AC286" s="158"/>
      <c r="AD286" s="158"/>
      <c r="AE286" s="158"/>
      <c r="AF286" s="158"/>
      <c r="AG286" s="158"/>
      <c r="AH286" s="158"/>
      <c r="AI286" s="158"/>
      <c r="AJ286" s="158"/>
      <c r="AK286" s="158"/>
      <c r="AL286" s="158"/>
      <c r="AM286" s="158"/>
      <c r="AN286" s="158"/>
      <c r="AO286" s="158"/>
      <c r="AP286" s="158"/>
      <c r="AQ286" s="158"/>
      <c r="AR286" s="158"/>
      <c r="AS286" s="158"/>
      <c r="AT286" s="158"/>
      <c r="AU286" s="158"/>
      <c r="AV286" s="158"/>
      <c r="AW286" s="158"/>
      <c r="AX286" s="158"/>
      <c r="AY286" s="158"/>
      <c r="AZ286" s="158"/>
      <c r="BA286" s="158"/>
      <c r="BB286" s="158"/>
      <c r="BC286" s="158"/>
      <c r="BD286" s="158"/>
      <c r="BE286" s="158"/>
      <c r="BF286" s="158"/>
      <c r="BG286" s="158"/>
    </row>
    <row r="287" spans="1:59" x14ac:dyDescent="0.3">
      <c r="A287" s="158"/>
      <c r="B287" s="158"/>
      <c r="C287" s="158"/>
      <c r="D287" s="158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  <c r="O287" s="158"/>
      <c r="P287" s="158"/>
      <c r="Q287" s="158"/>
      <c r="R287" s="158"/>
      <c r="S287" s="158"/>
      <c r="T287" s="158"/>
      <c r="U287" s="158"/>
      <c r="V287" s="158"/>
      <c r="W287" s="158"/>
      <c r="X287" s="158"/>
      <c r="Y287" s="158"/>
      <c r="Z287" s="158"/>
      <c r="AA287" s="158"/>
      <c r="AB287" s="158"/>
      <c r="AC287" s="158"/>
      <c r="AD287" s="158"/>
      <c r="AE287" s="158"/>
      <c r="AF287" s="158"/>
      <c r="AG287" s="158"/>
      <c r="AH287" s="158"/>
      <c r="AI287" s="158"/>
      <c r="AJ287" s="158"/>
      <c r="AK287" s="158"/>
      <c r="AL287" s="158"/>
      <c r="AM287" s="158"/>
      <c r="AN287" s="158"/>
      <c r="AO287" s="158"/>
      <c r="AP287" s="158"/>
      <c r="AQ287" s="158"/>
      <c r="AR287" s="158"/>
      <c r="AS287" s="158"/>
      <c r="AT287" s="158"/>
      <c r="AU287" s="158"/>
      <c r="AV287" s="158"/>
      <c r="AW287" s="158"/>
      <c r="AX287" s="158"/>
      <c r="AY287" s="158"/>
      <c r="AZ287" s="158"/>
      <c r="BA287" s="158"/>
      <c r="BB287" s="158"/>
      <c r="BC287" s="158"/>
      <c r="BD287" s="158"/>
      <c r="BE287" s="158"/>
      <c r="BF287" s="158"/>
      <c r="BG287" s="158"/>
    </row>
    <row r="288" spans="1:59" x14ac:dyDescent="0.3">
      <c r="A288" s="158"/>
      <c r="B288" s="158"/>
      <c r="C288" s="158"/>
      <c r="D288" s="158"/>
      <c r="E288" s="158"/>
      <c r="F288" s="158"/>
      <c r="G288" s="158"/>
      <c r="H288" s="158"/>
      <c r="I288" s="158"/>
      <c r="J288" s="158"/>
      <c r="K288" s="158"/>
      <c r="L288" s="158"/>
      <c r="M288" s="158"/>
      <c r="N288" s="158"/>
      <c r="O288" s="158"/>
      <c r="P288" s="158"/>
      <c r="Q288" s="158"/>
      <c r="R288" s="158"/>
      <c r="S288" s="158"/>
      <c r="T288" s="158"/>
      <c r="U288" s="158"/>
      <c r="V288" s="158"/>
      <c r="W288" s="158"/>
      <c r="X288" s="158"/>
      <c r="Y288" s="158"/>
      <c r="Z288" s="158"/>
      <c r="AA288" s="158"/>
      <c r="AB288" s="158"/>
      <c r="AC288" s="158"/>
      <c r="AD288" s="158"/>
      <c r="AE288" s="158"/>
      <c r="AF288" s="158"/>
      <c r="AG288" s="158"/>
      <c r="AH288" s="158"/>
      <c r="AI288" s="158"/>
      <c r="AJ288" s="158"/>
      <c r="AK288" s="158"/>
      <c r="AL288" s="158"/>
      <c r="AM288" s="158"/>
      <c r="AN288" s="158"/>
      <c r="AO288" s="158"/>
      <c r="AP288" s="158"/>
      <c r="AQ288" s="158"/>
      <c r="AR288" s="158"/>
      <c r="AS288" s="158"/>
      <c r="AT288" s="158"/>
      <c r="AU288" s="158"/>
      <c r="AV288" s="158"/>
      <c r="AW288" s="158"/>
      <c r="AX288" s="158"/>
      <c r="AY288" s="158"/>
      <c r="AZ288" s="158"/>
      <c r="BA288" s="158"/>
      <c r="BB288" s="158"/>
      <c r="BC288" s="158"/>
      <c r="BD288" s="158"/>
      <c r="BE288" s="158"/>
      <c r="BF288" s="158"/>
      <c r="BG288" s="158"/>
    </row>
    <row r="289" spans="1:59" x14ac:dyDescent="0.3">
      <c r="A289" s="158"/>
      <c r="B289" s="158"/>
      <c r="C289" s="158"/>
      <c r="D289" s="158"/>
      <c r="E289" s="158"/>
      <c r="F289" s="158"/>
      <c r="G289" s="158"/>
      <c r="H289" s="158"/>
      <c r="I289" s="158"/>
      <c r="J289" s="158"/>
      <c r="K289" s="158"/>
      <c r="L289" s="158"/>
      <c r="M289" s="158"/>
      <c r="N289" s="158"/>
      <c r="O289" s="158"/>
      <c r="P289" s="158"/>
      <c r="Q289" s="158"/>
      <c r="R289" s="158"/>
      <c r="S289" s="158"/>
      <c r="T289" s="158"/>
      <c r="U289" s="158"/>
      <c r="V289" s="158"/>
      <c r="W289" s="158"/>
      <c r="X289" s="158"/>
      <c r="Y289" s="158"/>
      <c r="Z289" s="158"/>
      <c r="AA289" s="158"/>
      <c r="AB289" s="158"/>
      <c r="AC289" s="158"/>
      <c r="AD289" s="158"/>
      <c r="AE289" s="158"/>
      <c r="AF289" s="158"/>
      <c r="AG289" s="158"/>
      <c r="AH289" s="158"/>
      <c r="AI289" s="158"/>
      <c r="AJ289" s="158"/>
      <c r="AK289" s="158"/>
      <c r="AL289" s="158"/>
      <c r="AM289" s="158"/>
      <c r="AN289" s="158"/>
      <c r="AO289" s="158"/>
      <c r="AP289" s="158"/>
      <c r="AQ289" s="158"/>
      <c r="AR289" s="158"/>
      <c r="AS289" s="158"/>
      <c r="AT289" s="158"/>
      <c r="AU289" s="158"/>
      <c r="AV289" s="158"/>
      <c r="AW289" s="158"/>
      <c r="AX289" s="158"/>
      <c r="AY289" s="158"/>
      <c r="AZ289" s="158"/>
      <c r="BA289" s="158"/>
      <c r="BB289" s="158"/>
      <c r="BC289" s="158"/>
      <c r="BD289" s="158"/>
      <c r="BE289" s="158"/>
      <c r="BF289" s="158"/>
      <c r="BG289" s="158"/>
    </row>
    <row r="290" spans="1:59" x14ac:dyDescent="0.3">
      <c r="A290" s="158"/>
      <c r="B290" s="158"/>
      <c r="C290" s="158"/>
      <c r="D290" s="158"/>
      <c r="E290" s="158"/>
      <c r="F290" s="158"/>
      <c r="G290" s="158"/>
      <c r="H290" s="158"/>
      <c r="I290" s="158"/>
      <c r="J290" s="158"/>
      <c r="K290" s="158"/>
      <c r="L290" s="158"/>
      <c r="M290" s="158"/>
      <c r="N290" s="158"/>
      <c r="O290" s="158"/>
      <c r="P290" s="158"/>
      <c r="Q290" s="158"/>
      <c r="R290" s="158"/>
      <c r="S290" s="158"/>
      <c r="T290" s="158"/>
      <c r="U290" s="158"/>
      <c r="V290" s="158"/>
      <c r="W290" s="158"/>
      <c r="X290" s="158"/>
      <c r="Y290" s="158"/>
      <c r="Z290" s="158"/>
      <c r="AA290" s="158"/>
      <c r="AB290" s="158"/>
      <c r="AC290" s="158"/>
      <c r="AD290" s="158"/>
      <c r="AE290" s="158"/>
      <c r="AF290" s="158"/>
      <c r="AG290" s="158"/>
      <c r="AH290" s="158"/>
      <c r="AI290" s="158"/>
      <c r="AJ290" s="158"/>
      <c r="AK290" s="158"/>
      <c r="AL290" s="158"/>
      <c r="AM290" s="158"/>
      <c r="AN290" s="158"/>
      <c r="AO290" s="158"/>
      <c r="AP290" s="158"/>
      <c r="AQ290" s="158"/>
      <c r="AR290" s="158"/>
      <c r="AS290" s="158"/>
      <c r="AT290" s="158"/>
      <c r="AU290" s="158"/>
      <c r="AV290" s="158"/>
      <c r="AW290" s="158"/>
      <c r="AX290" s="158"/>
      <c r="AY290" s="158"/>
      <c r="AZ290" s="158"/>
      <c r="BA290" s="158"/>
      <c r="BB290" s="158"/>
      <c r="BC290" s="158"/>
      <c r="BD290" s="158"/>
      <c r="BE290" s="158"/>
      <c r="BF290" s="158"/>
      <c r="BG290" s="158"/>
    </row>
    <row r="291" spans="1:59" x14ac:dyDescent="0.3">
      <c r="A291" s="158"/>
      <c r="B291" s="158"/>
      <c r="C291" s="158"/>
      <c r="D291" s="158"/>
      <c r="E291" s="158"/>
      <c r="F291" s="158"/>
      <c r="G291" s="158"/>
      <c r="H291" s="158"/>
      <c r="I291" s="158"/>
      <c r="J291" s="158"/>
      <c r="K291" s="158"/>
      <c r="L291" s="158"/>
      <c r="M291" s="158"/>
      <c r="N291" s="158"/>
      <c r="O291" s="158"/>
      <c r="P291" s="158"/>
      <c r="Q291" s="158"/>
      <c r="R291" s="158"/>
      <c r="S291" s="158"/>
      <c r="T291" s="158"/>
      <c r="U291" s="158"/>
      <c r="V291" s="158"/>
      <c r="W291" s="158"/>
      <c r="X291" s="158"/>
      <c r="Y291" s="158"/>
      <c r="Z291" s="158"/>
      <c r="AA291" s="158"/>
      <c r="AB291" s="158"/>
      <c r="AC291" s="158"/>
      <c r="AD291" s="158"/>
      <c r="AE291" s="158"/>
      <c r="AF291" s="158"/>
      <c r="AG291" s="158"/>
      <c r="AH291" s="158"/>
      <c r="AI291" s="158"/>
      <c r="AJ291" s="158"/>
      <c r="AK291" s="158"/>
      <c r="AL291" s="158"/>
      <c r="AM291" s="158"/>
      <c r="AN291" s="158"/>
      <c r="AO291" s="158"/>
      <c r="AP291" s="158"/>
      <c r="AQ291" s="158"/>
      <c r="AR291" s="158"/>
      <c r="AS291" s="158"/>
      <c r="AT291" s="158"/>
      <c r="AU291" s="158"/>
      <c r="AV291" s="158"/>
      <c r="AW291" s="158"/>
      <c r="AX291" s="158"/>
      <c r="AY291" s="158"/>
      <c r="AZ291" s="158"/>
      <c r="BA291" s="158"/>
      <c r="BB291" s="158"/>
      <c r="BC291" s="158"/>
      <c r="BD291" s="158"/>
      <c r="BE291" s="158"/>
      <c r="BF291" s="158"/>
      <c r="BG291" s="158"/>
    </row>
    <row r="292" spans="1:59" x14ac:dyDescent="0.3">
      <c r="A292" s="158"/>
      <c r="B292" s="158"/>
      <c r="C292" s="158"/>
      <c r="D292" s="158"/>
      <c r="E292" s="158"/>
      <c r="F292" s="158"/>
      <c r="G292" s="158"/>
      <c r="H292" s="158"/>
      <c r="I292" s="158"/>
      <c r="J292" s="158"/>
      <c r="K292" s="158"/>
      <c r="L292" s="158"/>
      <c r="M292" s="158"/>
      <c r="N292" s="158"/>
      <c r="O292" s="158"/>
      <c r="P292" s="158"/>
      <c r="Q292" s="158"/>
      <c r="R292" s="158"/>
      <c r="S292" s="158"/>
      <c r="T292" s="158"/>
      <c r="U292" s="158"/>
      <c r="V292" s="158"/>
      <c r="W292" s="158"/>
      <c r="X292" s="158"/>
      <c r="Y292" s="158"/>
      <c r="Z292" s="158"/>
      <c r="AA292" s="158"/>
      <c r="AB292" s="158"/>
      <c r="AC292" s="158"/>
      <c r="AD292" s="158"/>
      <c r="AE292" s="158"/>
      <c r="AF292" s="158"/>
      <c r="AG292" s="158"/>
      <c r="AH292" s="158"/>
      <c r="AI292" s="158"/>
      <c r="AJ292" s="158"/>
      <c r="AK292" s="158"/>
      <c r="AL292" s="158"/>
      <c r="AM292" s="158"/>
      <c r="AN292" s="158"/>
      <c r="AO292" s="158"/>
      <c r="AP292" s="158"/>
      <c r="AQ292" s="158"/>
      <c r="AR292" s="158"/>
      <c r="AS292" s="158"/>
      <c r="AT292" s="158"/>
      <c r="AU292" s="158"/>
      <c r="AV292" s="158"/>
      <c r="AW292" s="158"/>
      <c r="AX292" s="158"/>
      <c r="AY292" s="158"/>
      <c r="AZ292" s="158"/>
      <c r="BA292" s="158"/>
      <c r="BB292" s="158"/>
      <c r="BC292" s="158"/>
      <c r="BD292" s="158"/>
      <c r="BE292" s="158"/>
      <c r="BF292" s="158"/>
      <c r="BG292" s="158"/>
    </row>
    <row r="293" spans="1:59" x14ac:dyDescent="0.3">
      <c r="A293" s="158"/>
      <c r="B293" s="158"/>
      <c r="C293" s="158"/>
      <c r="D293" s="158"/>
      <c r="E293" s="158"/>
      <c r="F293" s="158"/>
      <c r="G293" s="158"/>
      <c r="H293" s="158"/>
      <c r="I293" s="158"/>
      <c r="J293" s="158"/>
      <c r="K293" s="158"/>
      <c r="L293" s="158"/>
      <c r="M293" s="158"/>
      <c r="N293" s="158"/>
      <c r="O293" s="158"/>
      <c r="P293" s="158"/>
      <c r="Q293" s="158"/>
      <c r="R293" s="158"/>
      <c r="S293" s="158"/>
      <c r="T293" s="158"/>
      <c r="U293" s="158"/>
      <c r="V293" s="158"/>
      <c r="W293" s="158"/>
      <c r="X293" s="158"/>
      <c r="Y293" s="158"/>
      <c r="Z293" s="158"/>
      <c r="AA293" s="158"/>
      <c r="AB293" s="158"/>
      <c r="AC293" s="158"/>
      <c r="AD293" s="158"/>
      <c r="AE293" s="158"/>
      <c r="AF293" s="158"/>
      <c r="AG293" s="158"/>
      <c r="AH293" s="158"/>
      <c r="AI293" s="158"/>
      <c r="AJ293" s="158"/>
      <c r="AK293" s="158"/>
      <c r="AL293" s="158"/>
      <c r="AM293" s="158"/>
      <c r="AN293" s="158"/>
      <c r="AO293" s="158"/>
      <c r="AP293" s="158"/>
      <c r="AQ293" s="158"/>
      <c r="AR293" s="158"/>
      <c r="AS293" s="158"/>
      <c r="AT293" s="158"/>
      <c r="AU293" s="158"/>
      <c r="AV293" s="158"/>
      <c r="AW293" s="158"/>
      <c r="AX293" s="158"/>
      <c r="AY293" s="158"/>
      <c r="AZ293" s="158"/>
      <c r="BA293" s="158"/>
      <c r="BB293" s="158"/>
      <c r="BC293" s="158"/>
      <c r="BD293" s="158"/>
      <c r="BE293" s="158"/>
      <c r="BF293" s="158"/>
      <c r="BG293" s="158"/>
    </row>
    <row r="294" spans="1:59" x14ac:dyDescent="0.3">
      <c r="A294" s="158"/>
      <c r="B294" s="158"/>
      <c r="C294" s="158"/>
      <c r="D294" s="158"/>
      <c r="E294" s="158"/>
      <c r="F294" s="158"/>
      <c r="G294" s="158"/>
      <c r="H294" s="158"/>
      <c r="I294" s="158"/>
      <c r="J294" s="158"/>
      <c r="K294" s="158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  <c r="X294" s="158"/>
      <c r="Y294" s="158"/>
      <c r="Z294" s="158"/>
      <c r="AA294" s="158"/>
      <c r="AB294" s="158"/>
      <c r="AC294" s="158"/>
      <c r="AD294" s="158"/>
      <c r="AE294" s="158"/>
      <c r="AF294" s="158"/>
      <c r="AG294" s="158"/>
      <c r="AH294" s="158"/>
      <c r="AI294" s="158"/>
      <c r="AJ294" s="158"/>
      <c r="AK294" s="158"/>
      <c r="AL294" s="158"/>
      <c r="AM294" s="158"/>
      <c r="AN294" s="158"/>
      <c r="AO294" s="158"/>
      <c r="AP294" s="158"/>
      <c r="AQ294" s="158"/>
      <c r="AR294" s="158"/>
      <c r="AS294" s="158"/>
      <c r="AT294" s="158"/>
      <c r="AU294" s="158"/>
      <c r="AV294" s="158"/>
      <c r="AW294" s="158"/>
      <c r="AX294" s="158"/>
      <c r="AY294" s="158"/>
      <c r="AZ294" s="158"/>
      <c r="BA294" s="158"/>
      <c r="BB294" s="158"/>
      <c r="BC294" s="158"/>
      <c r="BD294" s="158"/>
      <c r="BE294" s="158"/>
      <c r="BF294" s="158"/>
      <c r="BG294" s="158"/>
    </row>
    <row r="295" spans="1:59" x14ac:dyDescent="0.3">
      <c r="A295" s="158"/>
      <c r="B295" s="158"/>
      <c r="C295" s="158"/>
      <c r="D295" s="158"/>
      <c r="E295" s="158"/>
      <c r="F295" s="158"/>
      <c r="G295" s="158"/>
      <c r="H295" s="158"/>
      <c r="I295" s="158"/>
      <c r="J295" s="158"/>
      <c r="K295" s="158"/>
      <c r="L295" s="158"/>
      <c r="M295" s="158"/>
      <c r="N295" s="158"/>
      <c r="O295" s="158"/>
      <c r="P295" s="158"/>
      <c r="Q295" s="158"/>
      <c r="R295" s="158"/>
      <c r="S295" s="158"/>
      <c r="T295" s="158"/>
      <c r="U295" s="158"/>
      <c r="V295" s="158"/>
      <c r="W295" s="158"/>
      <c r="X295" s="158"/>
      <c r="Y295" s="158"/>
      <c r="Z295" s="158"/>
      <c r="AA295" s="158"/>
      <c r="AB295" s="158"/>
      <c r="AC295" s="158"/>
      <c r="AD295" s="158"/>
      <c r="AE295" s="158"/>
      <c r="AF295" s="158"/>
      <c r="AG295" s="158"/>
      <c r="AH295" s="158"/>
      <c r="AI295" s="158"/>
      <c r="AJ295" s="158"/>
      <c r="AK295" s="158"/>
      <c r="AL295" s="158"/>
      <c r="AM295" s="158"/>
      <c r="AN295" s="158"/>
      <c r="AO295" s="158"/>
      <c r="AP295" s="158"/>
      <c r="AQ295" s="158"/>
      <c r="AR295" s="158"/>
      <c r="AS295" s="158"/>
      <c r="AT295" s="158"/>
      <c r="AU295" s="158"/>
      <c r="AV295" s="158"/>
      <c r="AW295" s="158"/>
      <c r="AX295" s="158"/>
      <c r="AY295" s="158"/>
      <c r="AZ295" s="158"/>
      <c r="BA295" s="158"/>
      <c r="BB295" s="158"/>
      <c r="BC295" s="158"/>
      <c r="BD295" s="158"/>
      <c r="BE295" s="158"/>
      <c r="BF295" s="158"/>
      <c r="BG295" s="158"/>
    </row>
    <row r="296" spans="1:59" x14ac:dyDescent="0.3">
      <c r="A296" s="158"/>
      <c r="B296" s="158"/>
      <c r="C296" s="158"/>
      <c r="D296" s="158"/>
      <c r="E296" s="158"/>
      <c r="F296" s="158"/>
      <c r="G296" s="158"/>
      <c r="H296" s="158"/>
      <c r="I296" s="158"/>
      <c r="J296" s="158"/>
      <c r="K296" s="158"/>
      <c r="L296" s="158"/>
      <c r="M296" s="158"/>
      <c r="N296" s="158"/>
      <c r="O296" s="158"/>
      <c r="P296" s="158"/>
      <c r="Q296" s="158"/>
      <c r="R296" s="158"/>
      <c r="S296" s="158"/>
      <c r="T296" s="158"/>
      <c r="U296" s="158"/>
      <c r="V296" s="158"/>
      <c r="W296" s="158"/>
      <c r="X296" s="158"/>
      <c r="Y296" s="158"/>
      <c r="Z296" s="158"/>
      <c r="AA296" s="158"/>
      <c r="AB296" s="158"/>
      <c r="AC296" s="158"/>
      <c r="AD296" s="158"/>
      <c r="AE296" s="158"/>
      <c r="AF296" s="158"/>
      <c r="AG296" s="158"/>
      <c r="AH296" s="158"/>
      <c r="AI296" s="158"/>
      <c r="AJ296" s="158"/>
      <c r="AK296" s="158"/>
      <c r="AL296" s="158"/>
      <c r="AM296" s="158"/>
      <c r="AN296" s="158"/>
      <c r="AO296" s="158"/>
      <c r="AP296" s="158"/>
      <c r="AQ296" s="158"/>
      <c r="AR296" s="158"/>
      <c r="AS296" s="158"/>
      <c r="AT296" s="158"/>
      <c r="AU296" s="158"/>
      <c r="AV296" s="158"/>
      <c r="AW296" s="158"/>
      <c r="AX296" s="158"/>
      <c r="AY296" s="158"/>
      <c r="AZ296" s="158"/>
      <c r="BA296" s="158"/>
      <c r="BB296" s="158"/>
      <c r="BC296" s="158"/>
      <c r="BD296" s="158"/>
      <c r="BE296" s="158"/>
      <c r="BF296" s="158"/>
      <c r="BG296" s="158"/>
    </row>
    <row r="297" spans="1:59" x14ac:dyDescent="0.3">
      <c r="A297" s="158"/>
      <c r="B297" s="158"/>
      <c r="C297" s="158"/>
      <c r="D297" s="158"/>
      <c r="E297" s="158"/>
      <c r="F297" s="158"/>
      <c r="G297" s="158"/>
      <c r="H297" s="158"/>
      <c r="I297" s="158"/>
      <c r="J297" s="158"/>
      <c r="K297" s="158"/>
      <c r="L297" s="158"/>
      <c r="M297" s="158"/>
      <c r="N297" s="158"/>
      <c r="O297" s="158"/>
      <c r="P297" s="158"/>
      <c r="Q297" s="158"/>
      <c r="R297" s="158"/>
      <c r="S297" s="158"/>
      <c r="T297" s="158"/>
      <c r="U297" s="158"/>
      <c r="V297" s="158"/>
      <c r="W297" s="158"/>
      <c r="X297" s="158"/>
      <c r="Y297" s="158"/>
      <c r="Z297" s="158"/>
      <c r="AA297" s="158"/>
      <c r="AB297" s="158"/>
      <c r="AC297" s="158"/>
      <c r="AD297" s="158"/>
      <c r="AE297" s="158"/>
      <c r="AF297" s="158"/>
      <c r="AG297" s="158"/>
      <c r="AH297" s="158"/>
      <c r="AI297" s="158"/>
      <c r="AJ297" s="158"/>
      <c r="AK297" s="158"/>
      <c r="AL297" s="158"/>
      <c r="AM297" s="158"/>
      <c r="AN297" s="158"/>
      <c r="AO297" s="158"/>
      <c r="AP297" s="158"/>
      <c r="AQ297" s="158"/>
      <c r="AR297" s="158"/>
      <c r="AS297" s="158"/>
      <c r="AT297" s="158"/>
      <c r="AU297" s="158"/>
      <c r="AV297" s="158"/>
      <c r="AW297" s="158"/>
      <c r="AX297" s="158"/>
      <c r="AY297" s="158"/>
      <c r="AZ297" s="158"/>
      <c r="BA297" s="158"/>
      <c r="BB297" s="158"/>
      <c r="BC297" s="158"/>
      <c r="BD297" s="158"/>
      <c r="BE297" s="158"/>
      <c r="BF297" s="158"/>
      <c r="BG297" s="158"/>
    </row>
    <row r="298" spans="1:59" x14ac:dyDescent="0.3">
      <c r="A298" s="158"/>
      <c r="B298" s="158"/>
      <c r="C298" s="158"/>
      <c r="D298" s="158"/>
      <c r="E298" s="158"/>
      <c r="F298" s="158"/>
      <c r="G298" s="158"/>
      <c r="H298" s="158"/>
      <c r="I298" s="158"/>
      <c r="J298" s="158"/>
      <c r="K298" s="158"/>
      <c r="L298" s="158"/>
      <c r="M298" s="158"/>
      <c r="N298" s="158"/>
      <c r="O298" s="158"/>
      <c r="P298" s="158"/>
      <c r="Q298" s="158"/>
      <c r="R298" s="158"/>
      <c r="S298" s="158"/>
      <c r="T298" s="158"/>
      <c r="U298" s="158"/>
      <c r="V298" s="158"/>
      <c r="W298" s="158"/>
      <c r="X298" s="158"/>
      <c r="Y298" s="158"/>
      <c r="Z298" s="158"/>
      <c r="AA298" s="158"/>
      <c r="AB298" s="158"/>
      <c r="AC298" s="158"/>
      <c r="AD298" s="158"/>
      <c r="AE298" s="158"/>
      <c r="AF298" s="158"/>
      <c r="AG298" s="158"/>
      <c r="AH298" s="158"/>
      <c r="AI298" s="158"/>
      <c r="AJ298" s="158"/>
      <c r="AK298" s="158"/>
      <c r="AL298" s="158"/>
      <c r="AM298" s="158"/>
      <c r="AN298" s="158"/>
      <c r="AO298" s="158"/>
      <c r="AP298" s="158"/>
      <c r="AQ298" s="158"/>
      <c r="AR298" s="158"/>
      <c r="AS298" s="158"/>
      <c r="AT298" s="158"/>
      <c r="AU298" s="158"/>
      <c r="AV298" s="158"/>
      <c r="AW298" s="158"/>
      <c r="AX298" s="158"/>
      <c r="AY298" s="158"/>
      <c r="AZ298" s="158"/>
      <c r="BA298" s="158"/>
      <c r="BB298" s="158"/>
      <c r="BC298" s="158"/>
      <c r="BD298" s="158"/>
      <c r="BE298" s="158"/>
      <c r="BF298" s="158"/>
      <c r="BG298" s="158"/>
    </row>
    <row r="299" spans="1:59" x14ac:dyDescent="0.3">
      <c r="A299" s="158"/>
      <c r="B299" s="158"/>
      <c r="C299" s="158"/>
      <c r="D299" s="158"/>
      <c r="E299" s="158"/>
      <c r="F299" s="158"/>
      <c r="G299" s="158"/>
      <c r="H299" s="158"/>
      <c r="I299" s="158"/>
      <c r="J299" s="158"/>
      <c r="K299" s="158"/>
      <c r="L299" s="158"/>
      <c r="M299" s="158"/>
      <c r="N299" s="158"/>
      <c r="O299" s="158"/>
      <c r="P299" s="158"/>
      <c r="Q299" s="158"/>
      <c r="R299" s="158"/>
      <c r="S299" s="158"/>
      <c r="T299" s="158"/>
      <c r="U299" s="158"/>
      <c r="V299" s="158"/>
      <c r="W299" s="158"/>
      <c r="X299" s="158"/>
      <c r="Y299" s="158"/>
      <c r="Z299" s="158"/>
      <c r="AA299" s="158"/>
      <c r="AB299" s="158"/>
      <c r="AC299" s="158"/>
      <c r="AD299" s="158"/>
      <c r="AE299" s="158"/>
      <c r="AF299" s="158"/>
      <c r="AG299" s="158"/>
      <c r="AH299" s="158"/>
      <c r="AI299" s="158"/>
      <c r="AJ299" s="158"/>
      <c r="AK299" s="158"/>
      <c r="AL299" s="158"/>
      <c r="AM299" s="158"/>
      <c r="AN299" s="158"/>
      <c r="AO299" s="158"/>
      <c r="AP299" s="158"/>
      <c r="AQ299" s="158"/>
      <c r="AR299" s="158"/>
      <c r="AS299" s="158"/>
      <c r="AT299" s="158"/>
      <c r="AU299" s="158"/>
      <c r="AV299" s="158"/>
      <c r="AW299" s="158"/>
      <c r="AX299" s="158"/>
      <c r="AY299" s="158"/>
      <c r="AZ299" s="158"/>
      <c r="BA299" s="158"/>
      <c r="BB299" s="158"/>
      <c r="BC299" s="158"/>
      <c r="BD299" s="158"/>
      <c r="BE299" s="158"/>
      <c r="BF299" s="158"/>
      <c r="BG299" s="158"/>
    </row>
    <row r="300" spans="1:59" x14ac:dyDescent="0.3">
      <c r="A300" s="158"/>
      <c r="B300" s="158"/>
      <c r="C300" s="158"/>
      <c r="D300" s="158"/>
      <c r="E300" s="158"/>
      <c r="F300" s="158"/>
      <c r="G300" s="158"/>
      <c r="H300" s="158"/>
      <c r="I300" s="158"/>
      <c r="J300" s="158"/>
      <c r="K300" s="158"/>
      <c r="L300" s="158"/>
      <c r="M300" s="158"/>
      <c r="N300" s="158"/>
      <c r="O300" s="158"/>
      <c r="P300" s="158"/>
      <c r="Q300" s="158"/>
      <c r="R300" s="158"/>
      <c r="S300" s="158"/>
      <c r="T300" s="158"/>
      <c r="U300" s="158"/>
      <c r="V300" s="158"/>
      <c r="W300" s="158"/>
      <c r="X300" s="158"/>
      <c r="Y300" s="158"/>
      <c r="Z300" s="158"/>
      <c r="AA300" s="158"/>
      <c r="AB300" s="158"/>
      <c r="AC300" s="158"/>
      <c r="AD300" s="158"/>
      <c r="AE300" s="158"/>
      <c r="AF300" s="158"/>
      <c r="AG300" s="158"/>
      <c r="AH300" s="158"/>
      <c r="AI300" s="158"/>
      <c r="AJ300" s="158"/>
      <c r="AK300" s="158"/>
      <c r="AL300" s="158"/>
      <c r="AM300" s="158"/>
      <c r="AN300" s="158"/>
      <c r="AO300" s="158"/>
      <c r="AP300" s="158"/>
      <c r="AQ300" s="158"/>
      <c r="AR300" s="158"/>
      <c r="AS300" s="158"/>
      <c r="AT300" s="158"/>
      <c r="AU300" s="158"/>
      <c r="AV300" s="158"/>
      <c r="AW300" s="158"/>
      <c r="AX300" s="158"/>
      <c r="AY300" s="158"/>
      <c r="AZ300" s="158"/>
      <c r="BA300" s="158"/>
      <c r="BB300" s="158"/>
      <c r="BC300" s="158"/>
      <c r="BD300" s="158"/>
      <c r="BE300" s="158"/>
      <c r="BF300" s="158"/>
      <c r="BG300" s="158"/>
    </row>
    <row r="301" spans="1:59" x14ac:dyDescent="0.3">
      <c r="A301" s="158"/>
      <c r="B301" s="158"/>
      <c r="C301" s="158"/>
      <c r="D301" s="158"/>
      <c r="E301" s="158"/>
      <c r="F301" s="158"/>
      <c r="G301" s="158"/>
      <c r="H301" s="158"/>
      <c r="I301" s="158"/>
      <c r="J301" s="158"/>
      <c r="K301" s="158"/>
      <c r="L301" s="158"/>
      <c r="M301" s="158"/>
      <c r="N301" s="158"/>
      <c r="O301" s="158"/>
      <c r="P301" s="158"/>
      <c r="Q301" s="158"/>
      <c r="R301" s="158"/>
      <c r="S301" s="158"/>
      <c r="T301" s="158"/>
      <c r="U301" s="158"/>
      <c r="V301" s="158"/>
      <c r="W301" s="158"/>
      <c r="X301" s="158"/>
      <c r="Y301" s="158"/>
      <c r="Z301" s="158"/>
      <c r="AA301" s="158"/>
      <c r="AB301" s="158"/>
      <c r="AC301" s="158"/>
      <c r="AD301" s="158"/>
      <c r="AE301" s="158"/>
      <c r="AF301" s="158"/>
      <c r="AG301" s="158"/>
      <c r="AH301" s="158"/>
      <c r="AI301" s="158"/>
      <c r="AJ301" s="158"/>
      <c r="AK301" s="158"/>
      <c r="AL301" s="158"/>
      <c r="AM301" s="158"/>
      <c r="AN301" s="158"/>
      <c r="AO301" s="158"/>
      <c r="AP301" s="158"/>
      <c r="AQ301" s="158"/>
      <c r="AR301" s="158"/>
      <c r="AS301" s="158"/>
      <c r="AT301" s="158"/>
      <c r="AU301" s="158"/>
      <c r="AV301" s="158"/>
      <c r="AW301" s="158"/>
      <c r="AX301" s="158"/>
      <c r="AY301" s="158"/>
      <c r="AZ301" s="158"/>
      <c r="BA301" s="158"/>
      <c r="BB301" s="158"/>
      <c r="BC301" s="158"/>
      <c r="BD301" s="158"/>
      <c r="BE301" s="158"/>
      <c r="BF301" s="158"/>
      <c r="BG301" s="158"/>
    </row>
    <row r="302" spans="1:59" x14ac:dyDescent="0.3">
      <c r="A302" s="158"/>
      <c r="B302" s="158"/>
      <c r="C302" s="158"/>
      <c r="D302" s="158"/>
      <c r="E302" s="158"/>
      <c r="F302" s="158"/>
      <c r="G302" s="158"/>
      <c r="H302" s="158"/>
      <c r="I302" s="158"/>
      <c r="J302" s="158"/>
      <c r="K302" s="158"/>
      <c r="L302" s="158"/>
      <c r="M302" s="158"/>
      <c r="N302" s="158"/>
      <c r="O302" s="158"/>
      <c r="P302" s="158"/>
      <c r="Q302" s="158"/>
      <c r="R302" s="158"/>
      <c r="S302" s="158"/>
      <c r="T302" s="158"/>
      <c r="U302" s="158"/>
      <c r="V302" s="158"/>
      <c r="W302" s="158"/>
      <c r="X302" s="158"/>
      <c r="Y302" s="158"/>
      <c r="Z302" s="158"/>
      <c r="AA302" s="158"/>
      <c r="AB302" s="158"/>
      <c r="AC302" s="158"/>
      <c r="AD302" s="158"/>
      <c r="AE302" s="158"/>
      <c r="AF302" s="158"/>
      <c r="AG302" s="158"/>
      <c r="AH302" s="158"/>
      <c r="AI302" s="158"/>
      <c r="AJ302" s="158"/>
      <c r="AK302" s="158"/>
      <c r="AL302" s="158"/>
      <c r="AM302" s="158"/>
      <c r="AN302" s="158"/>
      <c r="AO302" s="158"/>
      <c r="AP302" s="158"/>
      <c r="AQ302" s="158"/>
      <c r="AR302" s="158"/>
      <c r="AS302" s="158"/>
      <c r="AT302" s="158"/>
      <c r="AU302" s="158"/>
      <c r="AV302" s="158"/>
      <c r="AW302" s="158"/>
      <c r="AX302" s="158"/>
      <c r="AY302" s="158"/>
      <c r="AZ302" s="158"/>
      <c r="BA302" s="158"/>
      <c r="BB302" s="158"/>
      <c r="BC302" s="158"/>
      <c r="BD302" s="158"/>
      <c r="BE302" s="158"/>
      <c r="BF302" s="158"/>
      <c r="BG302" s="158"/>
    </row>
    <row r="303" spans="1:59" x14ac:dyDescent="0.3">
      <c r="A303" s="158"/>
      <c r="B303" s="158"/>
      <c r="C303" s="158"/>
      <c r="D303" s="158"/>
      <c r="E303" s="158"/>
      <c r="F303" s="158"/>
      <c r="G303" s="158"/>
      <c r="H303" s="158"/>
      <c r="I303" s="158"/>
      <c r="J303" s="158"/>
      <c r="K303" s="158"/>
      <c r="L303" s="158"/>
      <c r="M303" s="158"/>
      <c r="N303" s="158"/>
      <c r="O303" s="158"/>
      <c r="P303" s="158"/>
      <c r="Q303" s="158"/>
      <c r="R303" s="158"/>
      <c r="S303" s="158"/>
      <c r="T303" s="158"/>
      <c r="U303" s="158"/>
      <c r="V303" s="158"/>
      <c r="W303" s="158"/>
      <c r="X303" s="158"/>
      <c r="Y303" s="158"/>
      <c r="Z303" s="158"/>
      <c r="AA303" s="158"/>
      <c r="AB303" s="158"/>
      <c r="AC303" s="158"/>
      <c r="AD303" s="158"/>
      <c r="AE303" s="158"/>
      <c r="AF303" s="158"/>
      <c r="AG303" s="158"/>
      <c r="AH303" s="158"/>
      <c r="AI303" s="158"/>
      <c r="AJ303" s="158"/>
      <c r="AK303" s="158"/>
      <c r="AL303" s="158"/>
      <c r="AM303" s="158"/>
      <c r="AN303" s="158"/>
      <c r="AO303" s="158"/>
      <c r="AP303" s="158"/>
      <c r="AQ303" s="158"/>
      <c r="AR303" s="158"/>
      <c r="AS303" s="158"/>
      <c r="AT303" s="158"/>
      <c r="AU303" s="158"/>
      <c r="AV303" s="158"/>
      <c r="AW303" s="158"/>
      <c r="AX303" s="158"/>
      <c r="AY303" s="158"/>
      <c r="AZ303" s="158"/>
      <c r="BA303" s="158"/>
      <c r="BB303" s="158"/>
      <c r="BC303" s="158"/>
      <c r="BD303" s="158"/>
      <c r="BE303" s="158"/>
      <c r="BF303" s="158"/>
      <c r="BG303" s="158"/>
    </row>
    <row r="304" spans="1:59" x14ac:dyDescent="0.3">
      <c r="A304" s="158"/>
      <c r="B304" s="158"/>
      <c r="C304" s="158"/>
      <c r="D304" s="158"/>
      <c r="E304" s="158"/>
      <c r="F304" s="158"/>
      <c r="G304" s="158"/>
      <c r="H304" s="158"/>
      <c r="I304" s="158"/>
      <c r="J304" s="158"/>
      <c r="K304" s="158"/>
      <c r="L304" s="158"/>
      <c r="M304" s="158"/>
      <c r="N304" s="158"/>
      <c r="O304" s="158"/>
      <c r="P304" s="158"/>
      <c r="Q304" s="158"/>
      <c r="R304" s="158"/>
      <c r="S304" s="158"/>
      <c r="T304" s="158"/>
      <c r="U304" s="158"/>
      <c r="V304" s="158"/>
      <c r="W304" s="158"/>
      <c r="X304" s="158"/>
      <c r="Y304" s="158"/>
      <c r="Z304" s="158"/>
      <c r="AA304" s="158"/>
      <c r="AB304" s="158"/>
      <c r="AC304" s="158"/>
      <c r="AD304" s="158"/>
      <c r="AE304" s="158"/>
      <c r="AF304" s="158"/>
      <c r="AG304" s="158"/>
      <c r="AH304" s="158"/>
      <c r="AI304" s="158"/>
      <c r="AJ304" s="158"/>
      <c r="AK304" s="158"/>
      <c r="AL304" s="158"/>
      <c r="AM304" s="158"/>
      <c r="AN304" s="158"/>
      <c r="AO304" s="158"/>
      <c r="AP304" s="158"/>
      <c r="AQ304" s="158"/>
      <c r="AR304" s="158"/>
      <c r="AS304" s="158"/>
      <c r="AT304" s="158"/>
      <c r="AU304" s="158"/>
      <c r="AV304" s="158"/>
      <c r="AW304" s="158"/>
      <c r="AX304" s="158"/>
      <c r="AY304" s="158"/>
      <c r="AZ304" s="158"/>
      <c r="BA304" s="158"/>
      <c r="BB304" s="158"/>
      <c r="BC304" s="158"/>
      <c r="BD304" s="158"/>
      <c r="BE304" s="158"/>
      <c r="BF304" s="158"/>
      <c r="BG304" s="158"/>
    </row>
    <row r="305" spans="1:59" x14ac:dyDescent="0.3">
      <c r="A305" s="158"/>
      <c r="B305" s="158"/>
      <c r="C305" s="158"/>
      <c r="D305" s="158"/>
      <c r="E305" s="158"/>
      <c r="F305" s="158"/>
      <c r="G305" s="158"/>
      <c r="H305" s="158"/>
      <c r="I305" s="158"/>
      <c r="J305" s="158"/>
      <c r="K305" s="158"/>
      <c r="L305" s="158"/>
      <c r="M305" s="158"/>
      <c r="N305" s="158"/>
      <c r="O305" s="158"/>
      <c r="P305" s="158"/>
      <c r="Q305" s="158"/>
      <c r="R305" s="158"/>
      <c r="S305" s="158"/>
      <c r="T305" s="158"/>
      <c r="U305" s="158"/>
      <c r="V305" s="158"/>
      <c r="W305" s="158"/>
      <c r="X305" s="158"/>
      <c r="Y305" s="158"/>
      <c r="Z305" s="158"/>
      <c r="AA305" s="158"/>
      <c r="AB305" s="158"/>
      <c r="AC305" s="158"/>
      <c r="AD305" s="158"/>
      <c r="AE305" s="158"/>
      <c r="AF305" s="158"/>
      <c r="AG305" s="158"/>
      <c r="AH305" s="158"/>
      <c r="AI305" s="158"/>
      <c r="AJ305" s="158"/>
      <c r="AK305" s="158"/>
      <c r="AL305" s="158"/>
      <c r="AM305" s="158"/>
      <c r="AN305" s="158"/>
      <c r="AO305" s="158"/>
      <c r="AP305" s="158"/>
      <c r="AQ305" s="158"/>
      <c r="AR305" s="158"/>
      <c r="AS305" s="158"/>
      <c r="AT305" s="158"/>
      <c r="AU305" s="158"/>
      <c r="AV305" s="158"/>
      <c r="AW305" s="158"/>
      <c r="AX305" s="158"/>
      <c r="AY305" s="158"/>
      <c r="AZ305" s="158"/>
      <c r="BA305" s="158"/>
      <c r="BB305" s="158"/>
      <c r="BC305" s="158"/>
      <c r="BD305" s="158"/>
      <c r="BE305" s="158"/>
      <c r="BF305" s="158"/>
      <c r="BG305" s="158"/>
    </row>
    <row r="306" spans="1:59" x14ac:dyDescent="0.3">
      <c r="A306" s="158"/>
      <c r="B306" s="158"/>
      <c r="C306" s="158"/>
      <c r="D306" s="158"/>
      <c r="E306" s="158"/>
      <c r="F306" s="158"/>
      <c r="G306" s="158"/>
      <c r="H306" s="158"/>
      <c r="I306" s="158"/>
      <c r="J306" s="158"/>
      <c r="K306" s="158"/>
      <c r="L306" s="158"/>
      <c r="M306" s="158"/>
      <c r="N306" s="158"/>
      <c r="O306" s="158"/>
      <c r="P306" s="158"/>
      <c r="Q306" s="158"/>
      <c r="R306" s="158"/>
      <c r="S306" s="158"/>
      <c r="T306" s="158"/>
      <c r="U306" s="158"/>
      <c r="V306" s="158"/>
      <c r="W306" s="158"/>
      <c r="X306" s="158"/>
      <c r="Y306" s="158"/>
      <c r="Z306" s="158"/>
      <c r="AA306" s="158"/>
      <c r="AB306" s="158"/>
      <c r="AC306" s="158"/>
      <c r="AD306" s="158"/>
      <c r="AE306" s="158"/>
      <c r="AF306" s="158"/>
      <c r="AG306" s="158"/>
      <c r="AH306" s="158"/>
      <c r="AI306" s="158"/>
      <c r="AJ306" s="158"/>
      <c r="AK306" s="158"/>
      <c r="AL306" s="158"/>
      <c r="AM306" s="158"/>
      <c r="AN306" s="158"/>
      <c r="AO306" s="158"/>
      <c r="AP306" s="158"/>
      <c r="AQ306" s="158"/>
      <c r="AR306" s="158"/>
      <c r="AS306" s="158"/>
      <c r="AT306" s="158"/>
      <c r="AU306" s="158"/>
      <c r="AV306" s="158"/>
      <c r="AW306" s="158"/>
      <c r="AX306" s="158"/>
      <c r="AY306" s="158"/>
      <c r="AZ306" s="158"/>
      <c r="BA306" s="158"/>
      <c r="BB306" s="158"/>
      <c r="BC306" s="158"/>
      <c r="BD306" s="158"/>
      <c r="BE306" s="158"/>
      <c r="BF306" s="158"/>
      <c r="BG306" s="158"/>
    </row>
    <row r="307" spans="1:59" x14ac:dyDescent="0.3">
      <c r="A307" s="158"/>
      <c r="B307" s="158"/>
      <c r="C307" s="158"/>
      <c r="D307" s="158"/>
      <c r="E307" s="158"/>
      <c r="F307" s="158"/>
      <c r="G307" s="158"/>
      <c r="H307" s="158"/>
      <c r="I307" s="158"/>
      <c r="J307" s="158"/>
      <c r="K307" s="158"/>
      <c r="L307" s="158"/>
      <c r="M307" s="158"/>
      <c r="N307" s="158"/>
      <c r="O307" s="158"/>
      <c r="P307" s="158"/>
      <c r="Q307" s="158"/>
      <c r="R307" s="158"/>
      <c r="S307" s="158"/>
      <c r="T307" s="158"/>
      <c r="U307" s="158"/>
      <c r="V307" s="158"/>
      <c r="W307" s="158"/>
      <c r="X307" s="158"/>
      <c r="Y307" s="158"/>
      <c r="Z307" s="158"/>
      <c r="AA307" s="158"/>
      <c r="AB307" s="158"/>
      <c r="AC307" s="158"/>
      <c r="AD307" s="158"/>
      <c r="AE307" s="158"/>
      <c r="AF307" s="158"/>
      <c r="AG307" s="158"/>
      <c r="AH307" s="158"/>
      <c r="AI307" s="158"/>
      <c r="AJ307" s="158"/>
      <c r="AK307" s="158"/>
      <c r="AL307" s="158"/>
      <c r="AM307" s="158"/>
      <c r="AN307" s="158"/>
      <c r="AO307" s="158"/>
      <c r="AP307" s="158"/>
      <c r="AQ307" s="158"/>
      <c r="AR307" s="158"/>
      <c r="AS307" s="158"/>
      <c r="AT307" s="158"/>
      <c r="AU307" s="158"/>
      <c r="AV307" s="158"/>
      <c r="AW307" s="158"/>
      <c r="AX307" s="158"/>
      <c r="AY307" s="158"/>
      <c r="AZ307" s="158"/>
      <c r="BA307" s="158"/>
      <c r="BB307" s="158"/>
      <c r="BC307" s="158"/>
      <c r="BD307" s="158"/>
      <c r="BE307" s="158"/>
      <c r="BF307" s="158"/>
      <c r="BG307" s="158"/>
    </row>
    <row r="308" spans="1:59" x14ac:dyDescent="0.3">
      <c r="A308" s="158"/>
      <c r="B308" s="158"/>
      <c r="C308" s="158"/>
      <c r="D308" s="158"/>
      <c r="E308" s="158"/>
      <c r="F308" s="158"/>
      <c r="G308" s="158"/>
      <c r="H308" s="158"/>
      <c r="I308" s="158"/>
      <c r="J308" s="158"/>
      <c r="K308" s="158"/>
      <c r="L308" s="158"/>
      <c r="M308" s="158"/>
      <c r="N308" s="158"/>
      <c r="O308" s="158"/>
      <c r="P308" s="158"/>
      <c r="Q308" s="158"/>
      <c r="R308" s="158"/>
      <c r="S308" s="158"/>
      <c r="T308" s="158"/>
      <c r="U308" s="158"/>
      <c r="V308" s="158"/>
      <c r="W308" s="158"/>
      <c r="X308" s="158"/>
      <c r="Y308" s="158"/>
      <c r="Z308" s="158"/>
      <c r="AA308" s="158"/>
      <c r="AB308" s="158"/>
      <c r="AC308" s="158"/>
      <c r="AD308" s="158"/>
      <c r="AE308" s="158"/>
      <c r="AF308" s="158"/>
      <c r="AG308" s="158"/>
      <c r="AH308" s="158"/>
      <c r="AI308" s="158"/>
      <c r="AJ308" s="158"/>
      <c r="AK308" s="158"/>
      <c r="AL308" s="158"/>
      <c r="AM308" s="158"/>
      <c r="AN308" s="158"/>
      <c r="AO308" s="158"/>
      <c r="AP308" s="158"/>
      <c r="AQ308" s="158"/>
      <c r="AR308" s="158"/>
      <c r="AS308" s="158"/>
      <c r="AT308" s="158"/>
      <c r="AU308" s="158"/>
      <c r="AV308" s="158"/>
      <c r="AW308" s="158"/>
      <c r="AX308" s="158"/>
      <c r="AY308" s="158"/>
      <c r="AZ308" s="158"/>
      <c r="BA308" s="158"/>
      <c r="BB308" s="158"/>
      <c r="BC308" s="158"/>
      <c r="BD308" s="158"/>
      <c r="BE308" s="158"/>
      <c r="BF308" s="158"/>
      <c r="BG308" s="158"/>
    </row>
    <row r="309" spans="1:59" x14ac:dyDescent="0.3">
      <c r="A309" s="158"/>
      <c r="B309" s="158"/>
      <c r="C309" s="158"/>
      <c r="D309" s="158"/>
      <c r="E309" s="158"/>
      <c r="F309" s="158"/>
      <c r="G309" s="158"/>
      <c r="H309" s="158"/>
      <c r="I309" s="158"/>
      <c r="J309" s="158"/>
      <c r="K309" s="158"/>
      <c r="L309" s="158"/>
      <c r="M309" s="158"/>
      <c r="N309" s="158"/>
      <c r="O309" s="158"/>
      <c r="P309" s="158"/>
      <c r="Q309" s="158"/>
      <c r="R309" s="158"/>
      <c r="S309" s="158"/>
      <c r="T309" s="158"/>
      <c r="U309" s="158"/>
      <c r="V309" s="158"/>
      <c r="W309" s="158"/>
      <c r="X309" s="158"/>
      <c r="Y309" s="158"/>
      <c r="Z309" s="158"/>
      <c r="AA309" s="158"/>
      <c r="AB309" s="158"/>
      <c r="AC309" s="158"/>
      <c r="AD309" s="158"/>
      <c r="AE309" s="158"/>
      <c r="AF309" s="158"/>
      <c r="AG309" s="158"/>
      <c r="AH309" s="158"/>
      <c r="AI309" s="158"/>
      <c r="AJ309" s="158"/>
      <c r="AK309" s="158"/>
      <c r="AL309" s="158"/>
      <c r="AM309" s="158"/>
      <c r="AN309" s="158"/>
      <c r="AO309" s="158"/>
      <c r="AP309" s="158"/>
      <c r="AQ309" s="158"/>
      <c r="AR309" s="158"/>
      <c r="AS309" s="158"/>
      <c r="AT309" s="158"/>
      <c r="AU309" s="158"/>
      <c r="AV309" s="158"/>
      <c r="AW309" s="158"/>
      <c r="AX309" s="158"/>
      <c r="AY309" s="158"/>
      <c r="AZ309" s="158"/>
      <c r="BA309" s="158"/>
      <c r="BB309" s="158"/>
      <c r="BC309" s="158"/>
      <c r="BD309" s="158"/>
      <c r="BE309" s="158"/>
      <c r="BF309" s="158"/>
      <c r="BG309" s="158"/>
    </row>
    <row r="310" spans="1:59" x14ac:dyDescent="0.3">
      <c r="A310" s="158"/>
      <c r="B310" s="158"/>
      <c r="C310" s="158"/>
      <c r="D310" s="158"/>
      <c r="E310" s="158"/>
      <c r="F310" s="158"/>
      <c r="G310" s="158"/>
      <c r="H310" s="158"/>
      <c r="I310" s="158"/>
      <c r="J310" s="158"/>
      <c r="K310" s="158"/>
      <c r="L310" s="158"/>
      <c r="M310" s="158"/>
      <c r="N310" s="158"/>
      <c r="O310" s="158"/>
      <c r="P310" s="158"/>
      <c r="Q310" s="158"/>
      <c r="R310" s="158"/>
      <c r="S310" s="158"/>
      <c r="T310" s="158"/>
      <c r="U310" s="158"/>
      <c r="V310" s="158"/>
      <c r="W310" s="158"/>
      <c r="X310" s="158"/>
      <c r="Y310" s="158"/>
      <c r="Z310" s="158"/>
      <c r="AA310" s="158"/>
      <c r="AB310" s="158"/>
      <c r="AC310" s="158"/>
      <c r="AD310" s="158"/>
      <c r="AE310" s="158"/>
      <c r="AF310" s="158"/>
      <c r="AG310" s="158"/>
      <c r="AH310" s="158"/>
      <c r="AI310" s="158"/>
      <c r="AJ310" s="158"/>
      <c r="AK310" s="158"/>
      <c r="AL310" s="158"/>
      <c r="AM310" s="158"/>
      <c r="AN310" s="158"/>
      <c r="AO310" s="158"/>
      <c r="AP310" s="158"/>
      <c r="AQ310" s="158"/>
      <c r="AR310" s="158"/>
      <c r="AS310" s="158"/>
      <c r="AT310" s="158"/>
      <c r="AU310" s="158"/>
      <c r="AV310" s="158"/>
      <c r="AW310" s="158"/>
      <c r="AX310" s="158"/>
      <c r="AY310" s="158"/>
      <c r="AZ310" s="158"/>
      <c r="BA310" s="158"/>
      <c r="BB310" s="158"/>
      <c r="BC310" s="158"/>
      <c r="BD310" s="158"/>
      <c r="BE310" s="158"/>
      <c r="BF310" s="158"/>
      <c r="BG310" s="158"/>
    </row>
    <row r="311" spans="1:59" x14ac:dyDescent="0.3">
      <c r="A311" s="158"/>
      <c r="B311" s="158"/>
      <c r="C311" s="158"/>
      <c r="D311" s="158"/>
      <c r="E311" s="158"/>
      <c r="F311" s="158"/>
      <c r="G311" s="158"/>
      <c r="H311" s="158"/>
      <c r="I311" s="158"/>
      <c r="J311" s="158"/>
      <c r="K311" s="158"/>
      <c r="L311" s="158"/>
      <c r="M311" s="158"/>
      <c r="N311" s="158"/>
      <c r="O311" s="158"/>
      <c r="P311" s="158"/>
      <c r="Q311" s="158"/>
      <c r="R311" s="158"/>
      <c r="S311" s="158"/>
      <c r="T311" s="158"/>
      <c r="U311" s="158"/>
      <c r="V311" s="158"/>
      <c r="W311" s="158"/>
      <c r="X311" s="158"/>
      <c r="Y311" s="158"/>
      <c r="Z311" s="158"/>
      <c r="AA311" s="158"/>
      <c r="AB311" s="158"/>
      <c r="AC311" s="158"/>
      <c r="AD311" s="158"/>
      <c r="AE311" s="158"/>
      <c r="AF311" s="158"/>
      <c r="AG311" s="158"/>
      <c r="AH311" s="158"/>
      <c r="AI311" s="158"/>
      <c r="AJ311" s="158"/>
      <c r="AK311" s="158"/>
      <c r="AL311" s="158"/>
      <c r="AM311" s="158"/>
      <c r="AN311" s="158"/>
      <c r="AO311" s="158"/>
      <c r="AP311" s="158"/>
      <c r="AQ311" s="158"/>
      <c r="AR311" s="158"/>
      <c r="AS311" s="158"/>
      <c r="AT311" s="158"/>
      <c r="AU311" s="158"/>
      <c r="AV311" s="158"/>
      <c r="AW311" s="158"/>
      <c r="AX311" s="158"/>
      <c r="AY311" s="158"/>
      <c r="AZ311" s="158"/>
      <c r="BA311" s="158"/>
      <c r="BB311" s="158"/>
      <c r="BC311" s="158"/>
      <c r="BD311" s="158"/>
      <c r="BE311" s="158"/>
      <c r="BF311" s="158"/>
      <c r="BG311" s="158"/>
    </row>
    <row r="312" spans="1:59" x14ac:dyDescent="0.3">
      <c r="A312" s="158"/>
      <c r="B312" s="158"/>
      <c r="C312" s="158"/>
      <c r="D312" s="158"/>
      <c r="E312" s="158"/>
      <c r="F312" s="158"/>
      <c r="G312" s="158"/>
      <c r="H312" s="158"/>
      <c r="I312" s="158"/>
      <c r="J312" s="158"/>
      <c r="K312" s="158"/>
      <c r="L312" s="158"/>
      <c r="M312" s="158"/>
      <c r="N312" s="158"/>
      <c r="O312" s="158"/>
      <c r="P312" s="158"/>
      <c r="Q312" s="158"/>
      <c r="R312" s="158"/>
      <c r="S312" s="158"/>
      <c r="T312" s="158"/>
      <c r="U312" s="158"/>
      <c r="V312" s="158"/>
      <c r="W312" s="158"/>
      <c r="X312" s="158"/>
      <c r="Y312" s="158"/>
      <c r="Z312" s="158"/>
      <c r="AA312" s="158"/>
      <c r="AB312" s="158"/>
      <c r="AC312" s="158"/>
      <c r="AD312" s="158"/>
      <c r="AE312" s="158"/>
      <c r="AF312" s="158"/>
      <c r="AG312" s="158"/>
      <c r="AH312" s="158"/>
      <c r="AI312" s="158"/>
      <c r="AJ312" s="158"/>
      <c r="AK312" s="158"/>
      <c r="AL312" s="158"/>
      <c r="AM312" s="158"/>
      <c r="AN312" s="158"/>
      <c r="AO312" s="158"/>
      <c r="AP312" s="158"/>
      <c r="AQ312" s="158"/>
      <c r="AR312" s="158"/>
      <c r="AS312" s="158"/>
      <c r="AT312" s="158"/>
      <c r="AU312" s="158"/>
      <c r="AV312" s="158"/>
      <c r="AW312" s="158"/>
      <c r="AX312" s="158"/>
      <c r="AY312" s="158"/>
      <c r="AZ312" s="158"/>
      <c r="BA312" s="158"/>
      <c r="BB312" s="158"/>
      <c r="BC312" s="158"/>
      <c r="BD312" s="158"/>
      <c r="BE312" s="158"/>
      <c r="BF312" s="158"/>
      <c r="BG312" s="158"/>
    </row>
    <row r="313" spans="1:59" x14ac:dyDescent="0.3">
      <c r="A313" s="158"/>
      <c r="B313" s="158"/>
      <c r="C313" s="158"/>
      <c r="D313" s="158"/>
      <c r="E313" s="158"/>
      <c r="F313" s="158"/>
      <c r="G313" s="158"/>
      <c r="H313" s="158"/>
      <c r="I313" s="158"/>
      <c r="J313" s="158"/>
      <c r="K313" s="158"/>
      <c r="L313" s="158"/>
      <c r="M313" s="158"/>
      <c r="N313" s="158"/>
      <c r="O313" s="158"/>
      <c r="P313" s="158"/>
      <c r="Q313" s="158"/>
      <c r="R313" s="158"/>
      <c r="S313" s="158"/>
      <c r="T313" s="158"/>
      <c r="U313" s="158"/>
      <c r="V313" s="158"/>
      <c r="W313" s="158"/>
      <c r="X313" s="158"/>
      <c r="Y313" s="158"/>
      <c r="Z313" s="158"/>
      <c r="AA313" s="158"/>
      <c r="AB313" s="158"/>
      <c r="AC313" s="158"/>
      <c r="AD313" s="158"/>
      <c r="AE313" s="158"/>
      <c r="AF313" s="158"/>
      <c r="AG313" s="158"/>
      <c r="AH313" s="158"/>
      <c r="AI313" s="158"/>
      <c r="AJ313" s="158"/>
      <c r="AK313" s="158"/>
      <c r="AL313" s="158"/>
      <c r="AM313" s="158"/>
      <c r="AN313" s="158"/>
      <c r="AO313" s="158"/>
      <c r="AP313" s="158"/>
      <c r="AQ313" s="158"/>
      <c r="AR313" s="158"/>
      <c r="AS313" s="158"/>
      <c r="AT313" s="158"/>
      <c r="AU313" s="158"/>
      <c r="AV313" s="158"/>
      <c r="AW313" s="158"/>
      <c r="AX313" s="158"/>
      <c r="AY313" s="158"/>
      <c r="AZ313" s="158"/>
      <c r="BA313" s="158"/>
      <c r="BB313" s="158"/>
      <c r="BC313" s="158"/>
      <c r="BD313" s="158"/>
      <c r="BE313" s="158"/>
      <c r="BF313" s="158"/>
      <c r="BG313" s="158"/>
    </row>
    <row r="314" spans="1:59" x14ac:dyDescent="0.3">
      <c r="A314" s="158"/>
      <c r="B314" s="158"/>
      <c r="C314" s="158"/>
      <c r="D314" s="158"/>
      <c r="E314" s="158"/>
      <c r="F314" s="158"/>
      <c r="G314" s="158"/>
      <c r="H314" s="158"/>
      <c r="I314" s="158"/>
      <c r="J314" s="158"/>
      <c r="K314" s="158"/>
      <c r="L314" s="158"/>
      <c r="M314" s="158"/>
      <c r="N314" s="158"/>
      <c r="O314" s="158"/>
      <c r="P314" s="158"/>
      <c r="Q314" s="158"/>
      <c r="R314" s="158"/>
      <c r="S314" s="158"/>
      <c r="T314" s="158"/>
      <c r="U314" s="158"/>
      <c r="V314" s="158"/>
      <c r="W314" s="158"/>
      <c r="X314" s="158"/>
      <c r="Y314" s="158"/>
      <c r="Z314" s="158"/>
      <c r="AA314" s="158"/>
      <c r="AB314" s="158"/>
      <c r="AC314" s="158"/>
      <c r="AD314" s="158"/>
      <c r="AE314" s="158"/>
      <c r="AF314" s="158"/>
      <c r="AG314" s="158"/>
      <c r="AH314" s="158"/>
      <c r="AI314" s="158"/>
      <c r="AJ314" s="158"/>
      <c r="AK314" s="158"/>
      <c r="AL314" s="158"/>
      <c r="AM314" s="158"/>
      <c r="AN314" s="158"/>
      <c r="AO314" s="158"/>
      <c r="AP314" s="158"/>
      <c r="AQ314" s="158"/>
      <c r="AR314" s="158"/>
      <c r="AS314" s="158"/>
      <c r="AT314" s="158"/>
      <c r="AU314" s="158"/>
      <c r="AV314" s="158"/>
      <c r="AW314" s="158"/>
      <c r="AX314" s="158"/>
      <c r="AY314" s="158"/>
      <c r="AZ314" s="158"/>
      <c r="BA314" s="158"/>
      <c r="BB314" s="158"/>
      <c r="BC314" s="158"/>
      <c r="BD314" s="158"/>
      <c r="BE314" s="158"/>
      <c r="BF314" s="158"/>
      <c r="BG314" s="158"/>
    </row>
    <row r="315" spans="1:59" x14ac:dyDescent="0.3">
      <c r="A315" s="158"/>
      <c r="B315" s="158"/>
      <c r="C315" s="158"/>
      <c r="D315" s="158"/>
      <c r="E315" s="158"/>
      <c r="F315" s="158"/>
      <c r="G315" s="158"/>
      <c r="H315" s="158"/>
      <c r="I315" s="158"/>
      <c r="J315" s="158"/>
      <c r="K315" s="158"/>
      <c r="L315" s="158"/>
      <c r="M315" s="158"/>
      <c r="N315" s="158"/>
      <c r="O315" s="158"/>
      <c r="P315" s="158"/>
      <c r="Q315" s="158"/>
      <c r="R315" s="158"/>
      <c r="S315" s="158"/>
      <c r="T315" s="158"/>
      <c r="U315" s="158"/>
      <c r="V315" s="158"/>
      <c r="W315" s="158"/>
      <c r="X315" s="158"/>
      <c r="Y315" s="158"/>
      <c r="Z315" s="158"/>
      <c r="AA315" s="158"/>
      <c r="AB315" s="158"/>
      <c r="AC315" s="158"/>
      <c r="AD315" s="158"/>
      <c r="AE315" s="158"/>
      <c r="AF315" s="158"/>
      <c r="AG315" s="158"/>
      <c r="AH315" s="158"/>
      <c r="AI315" s="158"/>
      <c r="AJ315" s="158"/>
      <c r="AK315" s="158"/>
      <c r="AL315" s="158"/>
      <c r="AM315" s="158"/>
      <c r="AN315" s="158"/>
      <c r="AO315" s="158"/>
      <c r="AP315" s="158"/>
      <c r="AQ315" s="158"/>
      <c r="AR315" s="158"/>
      <c r="AS315" s="158"/>
      <c r="AT315" s="158"/>
      <c r="AU315" s="158"/>
      <c r="AV315" s="158"/>
      <c r="AW315" s="158"/>
      <c r="AX315" s="158"/>
      <c r="AY315" s="158"/>
      <c r="AZ315" s="158"/>
      <c r="BA315" s="158"/>
      <c r="BB315" s="158"/>
      <c r="BC315" s="158"/>
      <c r="BD315" s="158"/>
      <c r="BE315" s="158"/>
      <c r="BF315" s="158"/>
      <c r="BG315" s="158"/>
    </row>
    <row r="316" spans="1:59" x14ac:dyDescent="0.3">
      <c r="A316" s="158"/>
      <c r="B316" s="158"/>
      <c r="C316" s="158"/>
      <c r="D316" s="158"/>
      <c r="E316" s="158"/>
      <c r="F316" s="158"/>
      <c r="G316" s="158"/>
      <c r="H316" s="158"/>
      <c r="I316" s="158"/>
      <c r="J316" s="158"/>
      <c r="K316" s="158"/>
      <c r="L316" s="158"/>
      <c r="M316" s="158"/>
      <c r="N316" s="158"/>
      <c r="O316" s="158"/>
      <c r="P316" s="158"/>
      <c r="Q316" s="158"/>
      <c r="R316" s="158"/>
      <c r="S316" s="158"/>
      <c r="T316" s="158"/>
      <c r="U316" s="158"/>
      <c r="V316" s="158"/>
      <c r="W316" s="158"/>
      <c r="X316" s="158"/>
      <c r="Y316" s="158"/>
      <c r="Z316" s="158"/>
      <c r="AA316" s="158"/>
      <c r="AB316" s="158"/>
      <c r="AC316" s="158"/>
      <c r="AD316" s="158"/>
      <c r="AE316" s="158"/>
      <c r="AF316" s="158"/>
      <c r="AG316" s="158"/>
      <c r="AH316" s="158"/>
      <c r="AI316" s="158"/>
      <c r="AJ316" s="158"/>
      <c r="AK316" s="158"/>
      <c r="AL316" s="158"/>
      <c r="AM316" s="158"/>
      <c r="AN316" s="158"/>
      <c r="AO316" s="158"/>
      <c r="AP316" s="158"/>
      <c r="AQ316" s="158"/>
      <c r="AR316" s="158"/>
      <c r="AS316" s="158"/>
      <c r="AT316" s="158"/>
      <c r="AU316" s="158"/>
      <c r="AV316" s="158"/>
      <c r="AW316" s="158"/>
      <c r="AX316" s="158"/>
      <c r="AY316" s="158"/>
      <c r="AZ316" s="158"/>
      <c r="BA316" s="158"/>
      <c r="BB316" s="158"/>
      <c r="BC316" s="158"/>
      <c r="BD316" s="158"/>
      <c r="BE316" s="158"/>
      <c r="BF316" s="158"/>
      <c r="BG316" s="158"/>
    </row>
    <row r="317" spans="1:59" x14ac:dyDescent="0.3">
      <c r="A317" s="158"/>
      <c r="B317" s="158"/>
      <c r="C317" s="158"/>
      <c r="D317" s="158"/>
      <c r="E317" s="158"/>
      <c r="F317" s="158"/>
      <c r="G317" s="158"/>
      <c r="H317" s="158"/>
      <c r="I317" s="158"/>
      <c r="J317" s="158"/>
      <c r="K317" s="158"/>
      <c r="L317" s="158"/>
      <c r="M317" s="158"/>
      <c r="N317" s="158"/>
      <c r="O317" s="158"/>
      <c r="P317" s="158"/>
      <c r="Q317" s="158"/>
      <c r="R317" s="158"/>
      <c r="S317" s="158"/>
      <c r="T317" s="158"/>
      <c r="U317" s="158"/>
      <c r="V317" s="158"/>
      <c r="W317" s="158"/>
      <c r="X317" s="158"/>
      <c r="Y317" s="158"/>
      <c r="Z317" s="158"/>
      <c r="AA317" s="158"/>
      <c r="AB317" s="158"/>
      <c r="AC317" s="158"/>
      <c r="AD317" s="158"/>
      <c r="AE317" s="158"/>
      <c r="AF317" s="158"/>
      <c r="AG317" s="158"/>
      <c r="AH317" s="158"/>
      <c r="AI317" s="158"/>
      <c r="AJ317" s="158"/>
      <c r="AK317" s="158"/>
      <c r="AL317" s="158"/>
      <c r="AM317" s="158"/>
      <c r="AN317" s="158"/>
      <c r="AO317" s="158"/>
      <c r="AP317" s="158"/>
      <c r="AQ317" s="158"/>
      <c r="AR317" s="158"/>
      <c r="AS317" s="158"/>
      <c r="AT317" s="158"/>
      <c r="AU317" s="158"/>
      <c r="AV317" s="158"/>
      <c r="AW317" s="158"/>
      <c r="AX317" s="158"/>
      <c r="AY317" s="158"/>
      <c r="AZ317" s="158"/>
      <c r="BA317" s="158"/>
      <c r="BB317" s="158"/>
      <c r="BC317" s="158"/>
      <c r="BD317" s="158"/>
      <c r="BE317" s="158"/>
      <c r="BF317" s="158"/>
      <c r="BG317" s="158"/>
    </row>
    <row r="318" spans="1:59" x14ac:dyDescent="0.3">
      <c r="A318" s="158"/>
      <c r="B318" s="158"/>
      <c r="C318" s="158"/>
      <c r="D318" s="158"/>
      <c r="E318" s="158"/>
      <c r="F318" s="158"/>
      <c r="G318" s="158"/>
      <c r="H318" s="158"/>
      <c r="I318" s="158"/>
      <c r="J318" s="158"/>
      <c r="K318" s="158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  <c r="V318" s="158"/>
      <c r="W318" s="158"/>
      <c r="X318" s="158"/>
      <c r="Y318" s="158"/>
      <c r="Z318" s="158"/>
      <c r="AA318" s="158"/>
      <c r="AB318" s="158"/>
      <c r="AC318" s="158"/>
      <c r="AD318" s="158"/>
      <c r="AE318" s="158"/>
      <c r="AF318" s="158"/>
      <c r="AG318" s="158"/>
      <c r="AH318" s="158"/>
      <c r="AI318" s="158"/>
      <c r="AJ318" s="158"/>
      <c r="AK318" s="158"/>
      <c r="AL318" s="158"/>
      <c r="AM318" s="158"/>
      <c r="AN318" s="158"/>
      <c r="AO318" s="158"/>
      <c r="AP318" s="158"/>
      <c r="AQ318" s="158"/>
      <c r="AR318" s="158"/>
      <c r="AS318" s="158"/>
      <c r="AT318" s="158"/>
      <c r="AU318" s="158"/>
      <c r="AV318" s="158"/>
      <c r="AW318" s="158"/>
      <c r="AX318" s="158"/>
      <c r="AY318" s="158"/>
      <c r="AZ318" s="158"/>
      <c r="BA318" s="158"/>
      <c r="BB318" s="158"/>
      <c r="BC318" s="158"/>
      <c r="BD318" s="158"/>
      <c r="BE318" s="158"/>
      <c r="BF318" s="158"/>
      <c r="BG318" s="158"/>
    </row>
    <row r="319" spans="1:59" x14ac:dyDescent="0.3">
      <c r="A319" s="158"/>
      <c r="B319" s="158"/>
      <c r="C319" s="158"/>
      <c r="D319" s="158"/>
      <c r="E319" s="158"/>
      <c r="F319" s="158"/>
      <c r="G319" s="158"/>
      <c r="H319" s="158"/>
      <c r="I319" s="158"/>
      <c r="J319" s="158"/>
      <c r="K319" s="158"/>
      <c r="L319" s="158"/>
      <c r="M319" s="158"/>
      <c r="N319" s="158"/>
      <c r="O319" s="158"/>
      <c r="P319" s="158"/>
      <c r="Q319" s="158"/>
      <c r="R319" s="158"/>
      <c r="S319" s="158"/>
      <c r="T319" s="158"/>
      <c r="U319" s="158"/>
      <c r="V319" s="158"/>
      <c r="W319" s="158"/>
      <c r="X319" s="158"/>
      <c r="Y319" s="158"/>
      <c r="Z319" s="158"/>
      <c r="AA319" s="158"/>
      <c r="AB319" s="158"/>
      <c r="AC319" s="158"/>
      <c r="AD319" s="158"/>
      <c r="AE319" s="158"/>
      <c r="AF319" s="158"/>
      <c r="AG319" s="158"/>
      <c r="AH319" s="158"/>
      <c r="AI319" s="158"/>
      <c r="AJ319" s="158"/>
      <c r="AK319" s="158"/>
      <c r="AL319" s="158"/>
      <c r="AM319" s="158"/>
      <c r="AN319" s="158"/>
      <c r="AO319" s="158"/>
      <c r="AP319" s="158"/>
      <c r="AQ319" s="158"/>
      <c r="AR319" s="158"/>
      <c r="AS319" s="158"/>
      <c r="AT319" s="158"/>
      <c r="AU319" s="158"/>
      <c r="AV319" s="158"/>
      <c r="AW319" s="158"/>
      <c r="AX319" s="158"/>
      <c r="AY319" s="158"/>
      <c r="AZ319" s="158"/>
      <c r="BA319" s="158"/>
      <c r="BB319" s="158"/>
      <c r="BC319" s="158"/>
      <c r="BD319" s="158"/>
      <c r="BE319" s="158"/>
      <c r="BF319" s="158"/>
      <c r="BG319" s="158"/>
    </row>
    <row r="320" spans="1:59" x14ac:dyDescent="0.3">
      <c r="A320" s="158"/>
      <c r="B320" s="158"/>
      <c r="C320" s="158"/>
      <c r="D320" s="158"/>
      <c r="E320" s="158"/>
      <c r="F320" s="158"/>
      <c r="G320" s="158"/>
      <c r="H320" s="158"/>
      <c r="I320" s="158"/>
      <c r="J320" s="158"/>
      <c r="K320" s="158"/>
      <c r="L320" s="158"/>
      <c r="M320" s="158"/>
      <c r="N320" s="158"/>
      <c r="O320" s="158"/>
      <c r="P320" s="158"/>
      <c r="Q320" s="158"/>
      <c r="R320" s="158"/>
      <c r="S320" s="158"/>
      <c r="T320" s="158"/>
      <c r="U320" s="158"/>
      <c r="V320" s="158"/>
      <c r="W320" s="158"/>
      <c r="X320" s="158"/>
      <c r="Y320" s="158"/>
      <c r="Z320" s="158"/>
      <c r="AA320" s="158"/>
      <c r="AB320" s="158"/>
      <c r="AC320" s="158"/>
      <c r="AD320" s="158"/>
      <c r="AE320" s="158"/>
      <c r="AF320" s="158"/>
      <c r="AG320" s="158"/>
      <c r="AH320" s="158"/>
      <c r="AI320" s="158"/>
      <c r="AJ320" s="158"/>
      <c r="AK320" s="158"/>
      <c r="AL320" s="158"/>
      <c r="AM320" s="158"/>
      <c r="AN320" s="158"/>
      <c r="AO320" s="158"/>
      <c r="AP320" s="158"/>
      <c r="AQ320" s="158"/>
      <c r="AR320" s="158"/>
      <c r="AS320" s="158"/>
      <c r="AT320" s="158"/>
      <c r="AU320" s="158"/>
      <c r="AV320" s="158"/>
      <c r="AW320" s="158"/>
      <c r="AX320" s="158"/>
      <c r="AY320" s="158"/>
      <c r="AZ320" s="158"/>
      <c r="BA320" s="158"/>
      <c r="BB320" s="158"/>
      <c r="BC320" s="158"/>
      <c r="BD320" s="158"/>
      <c r="BE320" s="158"/>
      <c r="BF320" s="158"/>
      <c r="BG320" s="158"/>
    </row>
    <row r="321" spans="1:59" x14ac:dyDescent="0.3">
      <c r="A321" s="158"/>
      <c r="B321" s="158"/>
      <c r="C321" s="158"/>
      <c r="D321" s="158"/>
      <c r="E321" s="158"/>
      <c r="F321" s="158"/>
      <c r="G321" s="158"/>
      <c r="H321" s="158"/>
      <c r="I321" s="158"/>
      <c r="J321" s="158"/>
      <c r="K321" s="158"/>
      <c r="L321" s="158"/>
      <c r="M321" s="158"/>
      <c r="N321" s="158"/>
      <c r="O321" s="158"/>
      <c r="P321" s="158"/>
      <c r="Q321" s="158"/>
      <c r="R321" s="158"/>
      <c r="S321" s="158"/>
      <c r="T321" s="158"/>
      <c r="U321" s="158"/>
      <c r="V321" s="158"/>
      <c r="W321" s="158"/>
      <c r="X321" s="158"/>
      <c r="Y321" s="158"/>
      <c r="Z321" s="158"/>
      <c r="AA321" s="158"/>
      <c r="AB321" s="158"/>
      <c r="AC321" s="158"/>
      <c r="AD321" s="158"/>
      <c r="AE321" s="158"/>
      <c r="AF321" s="158"/>
      <c r="AG321" s="158"/>
      <c r="AH321" s="158"/>
      <c r="AI321" s="158"/>
      <c r="AJ321" s="158"/>
      <c r="AK321" s="158"/>
      <c r="AL321" s="158"/>
      <c r="AM321" s="158"/>
      <c r="AN321" s="158"/>
      <c r="AO321" s="158"/>
      <c r="AP321" s="158"/>
      <c r="AQ321" s="158"/>
      <c r="AR321" s="158"/>
      <c r="AS321" s="158"/>
      <c r="AT321" s="158"/>
      <c r="AU321" s="158"/>
      <c r="AV321" s="158"/>
      <c r="AW321" s="158"/>
      <c r="AX321" s="158"/>
      <c r="AY321" s="158"/>
      <c r="AZ321" s="158"/>
      <c r="BA321" s="158"/>
      <c r="BB321" s="158"/>
      <c r="BC321" s="158"/>
      <c r="BD321" s="158"/>
      <c r="BE321" s="158"/>
      <c r="BF321" s="158"/>
      <c r="BG321" s="158"/>
    </row>
    <row r="322" spans="1:59" x14ac:dyDescent="0.3">
      <c r="A322" s="158"/>
      <c r="B322" s="158"/>
      <c r="C322" s="158"/>
      <c r="D322" s="158"/>
      <c r="E322" s="158"/>
      <c r="F322" s="158"/>
      <c r="G322" s="158"/>
      <c r="H322" s="158"/>
      <c r="I322" s="158"/>
      <c r="J322" s="158"/>
      <c r="K322" s="158"/>
      <c r="L322" s="158"/>
      <c r="M322" s="158"/>
      <c r="N322" s="158"/>
      <c r="O322" s="158"/>
      <c r="P322" s="158"/>
      <c r="Q322" s="158"/>
      <c r="R322" s="158"/>
      <c r="S322" s="158"/>
      <c r="T322" s="158"/>
      <c r="U322" s="158"/>
      <c r="V322" s="158"/>
      <c r="W322" s="158"/>
      <c r="X322" s="158"/>
      <c r="Y322" s="158"/>
      <c r="Z322" s="158"/>
      <c r="AA322" s="158"/>
      <c r="AB322" s="158"/>
      <c r="AC322" s="158"/>
      <c r="AD322" s="158"/>
      <c r="AE322" s="158"/>
      <c r="AF322" s="158"/>
      <c r="AG322" s="158"/>
      <c r="AH322" s="158"/>
      <c r="AI322" s="158"/>
      <c r="AJ322" s="158"/>
      <c r="AK322" s="158"/>
      <c r="AL322" s="158"/>
      <c r="AM322" s="158"/>
      <c r="AN322" s="158"/>
      <c r="AO322" s="158"/>
      <c r="AP322" s="158"/>
      <c r="AQ322" s="158"/>
      <c r="AR322" s="158"/>
      <c r="AS322" s="158"/>
      <c r="AT322" s="158"/>
      <c r="AU322" s="158"/>
      <c r="AV322" s="158"/>
      <c r="AW322" s="158"/>
      <c r="AX322" s="158"/>
      <c r="AY322" s="158"/>
      <c r="AZ322" s="158"/>
      <c r="BA322" s="158"/>
      <c r="BB322" s="158"/>
      <c r="BC322" s="158"/>
      <c r="BD322" s="158"/>
      <c r="BE322" s="158"/>
      <c r="BF322" s="158"/>
      <c r="BG322" s="158"/>
    </row>
    <row r="323" spans="1:59" x14ac:dyDescent="0.3">
      <c r="A323" s="158"/>
      <c r="B323" s="158"/>
      <c r="C323" s="158"/>
      <c r="D323" s="158"/>
      <c r="E323" s="158"/>
      <c r="F323" s="158"/>
      <c r="G323" s="158"/>
      <c r="H323" s="158"/>
      <c r="I323" s="158"/>
      <c r="J323" s="158"/>
      <c r="K323" s="158"/>
      <c r="L323" s="158"/>
      <c r="M323" s="158"/>
      <c r="N323" s="158"/>
      <c r="O323" s="158"/>
      <c r="P323" s="158"/>
      <c r="Q323" s="158"/>
      <c r="R323" s="158"/>
      <c r="S323" s="158"/>
      <c r="T323" s="158"/>
      <c r="U323" s="158"/>
      <c r="V323" s="158"/>
      <c r="W323" s="158"/>
      <c r="X323" s="158"/>
      <c r="Y323" s="158"/>
      <c r="Z323" s="158"/>
      <c r="AA323" s="158"/>
      <c r="AB323" s="158"/>
      <c r="AC323" s="158"/>
      <c r="AD323" s="158"/>
      <c r="AE323" s="158"/>
      <c r="AF323" s="158"/>
      <c r="AG323" s="158"/>
      <c r="AH323" s="158"/>
      <c r="AI323" s="158"/>
      <c r="AJ323" s="158"/>
      <c r="AK323" s="158"/>
      <c r="AL323" s="158"/>
      <c r="AM323" s="158"/>
      <c r="AN323" s="158"/>
      <c r="AO323" s="158"/>
      <c r="AP323" s="158"/>
      <c r="AQ323" s="158"/>
      <c r="AR323" s="158"/>
      <c r="AS323" s="158"/>
      <c r="AT323" s="158"/>
      <c r="AU323" s="158"/>
      <c r="AV323" s="158"/>
      <c r="AW323" s="158"/>
      <c r="AX323" s="158"/>
      <c r="AY323" s="158"/>
      <c r="AZ323" s="158"/>
      <c r="BA323" s="158"/>
      <c r="BB323" s="158"/>
      <c r="BC323" s="158"/>
      <c r="BD323" s="158"/>
      <c r="BE323" s="158"/>
      <c r="BF323" s="158"/>
      <c r="BG323" s="158"/>
    </row>
    <row r="324" spans="1:59" x14ac:dyDescent="0.3">
      <c r="A324" s="158"/>
      <c r="B324" s="158"/>
      <c r="C324" s="158"/>
      <c r="D324" s="158"/>
      <c r="E324" s="158"/>
      <c r="F324" s="158"/>
      <c r="G324" s="158"/>
      <c r="H324" s="158"/>
      <c r="I324" s="158"/>
      <c r="J324" s="158"/>
      <c r="K324" s="158"/>
      <c r="L324" s="158"/>
      <c r="M324" s="158"/>
      <c r="N324" s="158"/>
      <c r="O324" s="158"/>
      <c r="P324" s="158"/>
      <c r="Q324" s="158"/>
      <c r="R324" s="158"/>
      <c r="S324" s="158"/>
      <c r="T324" s="158"/>
      <c r="U324" s="158"/>
      <c r="V324" s="158"/>
      <c r="W324" s="158"/>
      <c r="X324" s="158"/>
      <c r="Y324" s="158"/>
      <c r="Z324" s="158"/>
      <c r="AA324" s="158"/>
      <c r="AB324" s="158"/>
      <c r="AC324" s="158"/>
      <c r="AD324" s="158"/>
      <c r="AE324" s="158"/>
      <c r="AF324" s="158"/>
      <c r="AG324" s="158"/>
      <c r="AH324" s="158"/>
      <c r="AI324" s="158"/>
      <c r="AJ324" s="158"/>
      <c r="AK324" s="158"/>
      <c r="AL324" s="158"/>
      <c r="AM324" s="158"/>
      <c r="AN324" s="158"/>
      <c r="AO324" s="158"/>
      <c r="AP324" s="158"/>
      <c r="AQ324" s="158"/>
      <c r="AR324" s="158"/>
      <c r="AS324" s="158"/>
      <c r="AT324" s="158"/>
      <c r="AU324" s="158"/>
      <c r="AV324" s="158"/>
      <c r="AW324" s="158"/>
      <c r="AX324" s="158"/>
      <c r="AY324" s="158"/>
      <c r="AZ324" s="158"/>
      <c r="BA324" s="158"/>
      <c r="BB324" s="158"/>
      <c r="BC324" s="158"/>
      <c r="BD324" s="158"/>
      <c r="BE324" s="158"/>
      <c r="BF324" s="158"/>
      <c r="BG324" s="158"/>
    </row>
    <row r="325" spans="1:59" x14ac:dyDescent="0.3">
      <c r="A325" s="158"/>
      <c r="B325" s="158"/>
      <c r="C325" s="158"/>
      <c r="D325" s="158"/>
      <c r="E325" s="158"/>
      <c r="F325" s="158"/>
      <c r="G325" s="158"/>
      <c r="H325" s="158"/>
      <c r="I325" s="158"/>
      <c r="J325" s="158"/>
      <c r="K325" s="158"/>
      <c r="L325" s="158"/>
      <c r="M325" s="158"/>
      <c r="N325" s="158"/>
      <c r="O325" s="158"/>
      <c r="P325" s="158"/>
      <c r="Q325" s="158"/>
      <c r="R325" s="158"/>
      <c r="S325" s="158"/>
      <c r="T325" s="158"/>
      <c r="U325" s="158"/>
      <c r="V325" s="158"/>
      <c r="W325" s="158"/>
      <c r="X325" s="158"/>
      <c r="Y325" s="158"/>
      <c r="Z325" s="158"/>
      <c r="AA325" s="158"/>
      <c r="AB325" s="158"/>
      <c r="AC325" s="158"/>
      <c r="AD325" s="158"/>
      <c r="AE325" s="158"/>
      <c r="AF325" s="158"/>
      <c r="AG325" s="158"/>
      <c r="AH325" s="158"/>
      <c r="AI325" s="158"/>
      <c r="AJ325" s="158"/>
      <c r="AK325" s="158"/>
      <c r="AL325" s="158"/>
      <c r="AM325" s="158"/>
      <c r="AN325" s="158"/>
      <c r="AO325" s="158"/>
      <c r="AP325" s="158"/>
      <c r="AQ325" s="158"/>
      <c r="AR325" s="158"/>
      <c r="AS325" s="158"/>
      <c r="AT325" s="158"/>
      <c r="AU325" s="158"/>
      <c r="AV325" s="158"/>
      <c r="AW325" s="158"/>
      <c r="AX325" s="158"/>
      <c r="AY325" s="158"/>
      <c r="AZ325" s="158"/>
      <c r="BA325" s="158"/>
      <c r="BB325" s="158"/>
      <c r="BC325" s="158"/>
      <c r="BD325" s="158"/>
      <c r="BE325" s="158"/>
      <c r="BF325" s="158"/>
      <c r="BG325" s="158"/>
    </row>
    <row r="326" spans="1:59" x14ac:dyDescent="0.3">
      <c r="A326" s="158"/>
      <c r="B326" s="158"/>
      <c r="C326" s="158"/>
      <c r="D326" s="158"/>
      <c r="E326" s="158"/>
      <c r="F326" s="158"/>
      <c r="G326" s="158"/>
      <c r="H326" s="158"/>
      <c r="I326" s="158"/>
      <c r="J326" s="158"/>
      <c r="K326" s="158"/>
      <c r="L326" s="158"/>
      <c r="M326" s="158"/>
      <c r="N326" s="158"/>
      <c r="O326" s="158"/>
      <c r="P326" s="158"/>
      <c r="Q326" s="158"/>
      <c r="R326" s="158"/>
      <c r="S326" s="158"/>
      <c r="T326" s="158"/>
      <c r="U326" s="158"/>
      <c r="V326" s="158"/>
      <c r="W326" s="158"/>
      <c r="X326" s="158"/>
      <c r="Y326" s="158"/>
      <c r="Z326" s="158"/>
      <c r="AA326" s="158"/>
      <c r="AB326" s="158"/>
      <c r="AC326" s="158"/>
      <c r="AD326" s="158"/>
      <c r="AE326" s="158"/>
      <c r="AF326" s="158"/>
      <c r="AG326" s="158"/>
      <c r="AH326" s="158"/>
      <c r="AI326" s="158"/>
      <c r="AJ326" s="158"/>
      <c r="AK326" s="158"/>
      <c r="AL326" s="158"/>
      <c r="AM326" s="158"/>
      <c r="AN326" s="158"/>
      <c r="AO326" s="158"/>
      <c r="AP326" s="158"/>
      <c r="AQ326" s="158"/>
      <c r="AR326" s="158"/>
      <c r="AS326" s="158"/>
      <c r="AT326" s="158"/>
      <c r="AU326" s="158"/>
      <c r="AV326" s="158"/>
      <c r="AW326" s="158"/>
      <c r="AX326" s="158"/>
      <c r="AY326" s="158"/>
      <c r="AZ326" s="158"/>
      <c r="BA326" s="158"/>
      <c r="BB326" s="158"/>
      <c r="BC326" s="158"/>
      <c r="BD326" s="158"/>
      <c r="BE326" s="158"/>
      <c r="BF326" s="158"/>
      <c r="BG326" s="158"/>
    </row>
    <row r="327" spans="1:59" x14ac:dyDescent="0.3">
      <c r="A327" s="158"/>
      <c r="B327" s="158"/>
      <c r="C327" s="158"/>
      <c r="D327" s="158"/>
      <c r="E327" s="158"/>
      <c r="F327" s="158"/>
      <c r="G327" s="158"/>
      <c r="H327" s="158"/>
      <c r="I327" s="158"/>
      <c r="J327" s="158"/>
      <c r="K327" s="158"/>
      <c r="L327" s="158"/>
      <c r="M327" s="158"/>
      <c r="N327" s="158"/>
      <c r="O327" s="158"/>
      <c r="P327" s="158"/>
      <c r="Q327" s="158"/>
      <c r="R327" s="158"/>
      <c r="S327" s="158"/>
      <c r="T327" s="158"/>
      <c r="U327" s="158"/>
      <c r="V327" s="158"/>
      <c r="W327" s="158"/>
      <c r="X327" s="158"/>
      <c r="Y327" s="158"/>
      <c r="Z327" s="158"/>
      <c r="AA327" s="158"/>
      <c r="AB327" s="158"/>
      <c r="AC327" s="158"/>
      <c r="AD327" s="158"/>
      <c r="AE327" s="158"/>
      <c r="AF327" s="158"/>
      <c r="AG327" s="158"/>
      <c r="AH327" s="158"/>
      <c r="AI327" s="158"/>
      <c r="AJ327" s="158"/>
      <c r="AK327" s="158"/>
      <c r="AL327" s="158"/>
      <c r="AM327" s="158"/>
      <c r="AN327" s="158"/>
      <c r="AO327" s="158"/>
      <c r="AP327" s="158"/>
      <c r="AQ327" s="158"/>
      <c r="AR327" s="158"/>
      <c r="AS327" s="158"/>
      <c r="AT327" s="158"/>
      <c r="AU327" s="158"/>
      <c r="AV327" s="158"/>
      <c r="AW327" s="158"/>
      <c r="AX327" s="158"/>
      <c r="AY327" s="158"/>
      <c r="AZ327" s="158"/>
      <c r="BA327" s="158"/>
      <c r="BB327" s="158"/>
      <c r="BC327" s="158"/>
      <c r="BD327" s="158"/>
      <c r="BE327" s="158"/>
      <c r="BF327" s="158"/>
      <c r="BG327" s="158"/>
    </row>
    <row r="328" spans="1:59" x14ac:dyDescent="0.3">
      <c r="A328" s="158"/>
      <c r="B328" s="158"/>
      <c r="C328" s="158"/>
      <c r="D328" s="158"/>
      <c r="E328" s="158"/>
      <c r="F328" s="158"/>
      <c r="G328" s="158"/>
      <c r="H328" s="158"/>
      <c r="I328" s="158"/>
      <c r="J328" s="158"/>
      <c r="K328" s="158"/>
      <c r="L328" s="158"/>
      <c r="M328" s="158"/>
      <c r="N328" s="158"/>
      <c r="O328" s="158"/>
      <c r="P328" s="158"/>
      <c r="Q328" s="158"/>
      <c r="R328" s="158"/>
      <c r="S328" s="158"/>
      <c r="T328" s="158"/>
      <c r="U328" s="158"/>
      <c r="V328" s="158"/>
      <c r="W328" s="158"/>
      <c r="X328" s="158"/>
      <c r="Y328" s="158"/>
      <c r="Z328" s="158"/>
      <c r="AA328" s="158"/>
      <c r="AB328" s="158"/>
      <c r="AC328" s="158"/>
      <c r="AD328" s="158"/>
      <c r="AE328" s="158"/>
      <c r="AF328" s="158"/>
      <c r="AG328" s="158"/>
      <c r="AH328" s="158"/>
      <c r="AI328" s="158"/>
      <c r="AJ328" s="158"/>
      <c r="AK328" s="158"/>
      <c r="AL328" s="158"/>
      <c r="AM328" s="158"/>
      <c r="AN328" s="158"/>
      <c r="AO328" s="158"/>
      <c r="AP328" s="158"/>
      <c r="AQ328" s="158"/>
      <c r="AR328" s="158"/>
      <c r="AS328" s="158"/>
      <c r="AT328" s="158"/>
      <c r="AU328" s="158"/>
      <c r="AV328" s="158"/>
      <c r="AW328" s="158"/>
      <c r="AX328" s="158"/>
      <c r="AY328" s="158"/>
      <c r="AZ328" s="158"/>
      <c r="BA328" s="158"/>
      <c r="BB328" s="158"/>
      <c r="BC328" s="158"/>
      <c r="BD328" s="158"/>
      <c r="BE328" s="158"/>
      <c r="BF328" s="158"/>
      <c r="BG328" s="158"/>
    </row>
    <row r="329" spans="1:59" x14ac:dyDescent="0.3">
      <c r="A329" s="158"/>
      <c r="B329" s="158"/>
      <c r="C329" s="158"/>
      <c r="D329" s="158"/>
      <c r="E329" s="158"/>
      <c r="F329" s="158"/>
      <c r="G329" s="158"/>
      <c r="H329" s="158"/>
      <c r="I329" s="158"/>
      <c r="J329" s="158"/>
      <c r="K329" s="158"/>
      <c r="L329" s="158"/>
      <c r="M329" s="158"/>
      <c r="N329" s="158"/>
      <c r="O329" s="158"/>
      <c r="P329" s="158"/>
      <c r="Q329" s="158"/>
      <c r="R329" s="158"/>
      <c r="S329" s="158"/>
      <c r="T329" s="158"/>
      <c r="U329" s="158"/>
      <c r="V329" s="158"/>
      <c r="W329" s="158"/>
      <c r="X329" s="158"/>
      <c r="Y329" s="158"/>
      <c r="Z329" s="158"/>
      <c r="AA329" s="158"/>
      <c r="AB329" s="158"/>
      <c r="AC329" s="158"/>
      <c r="AD329" s="158"/>
      <c r="AE329" s="158"/>
      <c r="AF329" s="158"/>
      <c r="AG329" s="158"/>
      <c r="AH329" s="158"/>
      <c r="AI329" s="158"/>
      <c r="AJ329" s="158"/>
      <c r="AK329" s="158"/>
      <c r="AL329" s="158"/>
      <c r="AM329" s="158"/>
      <c r="AN329" s="158"/>
      <c r="AO329" s="158"/>
      <c r="AP329" s="158"/>
      <c r="AQ329" s="158"/>
      <c r="AR329" s="158"/>
      <c r="AS329" s="158"/>
      <c r="AT329" s="158"/>
      <c r="AU329" s="158"/>
      <c r="AV329" s="158"/>
      <c r="AW329" s="158"/>
      <c r="AX329" s="158"/>
      <c r="AY329" s="158"/>
      <c r="AZ329" s="158"/>
      <c r="BA329" s="158"/>
      <c r="BB329" s="158"/>
      <c r="BC329" s="158"/>
      <c r="BD329" s="158"/>
      <c r="BE329" s="158"/>
      <c r="BF329" s="158"/>
      <c r="BG329" s="158"/>
    </row>
    <row r="330" spans="1:59" x14ac:dyDescent="0.3">
      <c r="A330" s="158"/>
      <c r="B330" s="158"/>
      <c r="C330" s="158"/>
      <c r="D330" s="158"/>
      <c r="E330" s="158"/>
      <c r="F330" s="158"/>
      <c r="G330" s="158"/>
      <c r="H330" s="158"/>
      <c r="I330" s="158"/>
      <c r="J330" s="158"/>
      <c r="K330" s="158"/>
      <c r="L330" s="158"/>
      <c r="M330" s="158"/>
      <c r="N330" s="158"/>
      <c r="O330" s="158"/>
      <c r="P330" s="158"/>
      <c r="Q330" s="158"/>
      <c r="R330" s="158"/>
      <c r="S330" s="158"/>
      <c r="T330" s="158"/>
      <c r="U330" s="158"/>
      <c r="V330" s="158"/>
      <c r="W330" s="158"/>
      <c r="X330" s="158"/>
      <c r="Y330" s="158"/>
      <c r="Z330" s="158"/>
      <c r="AA330" s="158"/>
      <c r="AB330" s="158"/>
      <c r="AC330" s="158"/>
      <c r="AD330" s="158"/>
      <c r="AE330" s="158"/>
      <c r="AF330" s="158"/>
      <c r="AG330" s="158"/>
      <c r="AH330" s="158"/>
      <c r="AI330" s="158"/>
      <c r="AJ330" s="158"/>
      <c r="AK330" s="158"/>
      <c r="AL330" s="158"/>
      <c r="AM330" s="158"/>
      <c r="AN330" s="158"/>
      <c r="AO330" s="158"/>
      <c r="AP330" s="158"/>
      <c r="AQ330" s="158"/>
      <c r="AR330" s="158"/>
      <c r="AS330" s="158"/>
      <c r="AT330" s="158"/>
      <c r="AU330" s="158"/>
      <c r="AV330" s="158"/>
      <c r="AW330" s="158"/>
      <c r="AX330" s="158"/>
      <c r="AY330" s="158"/>
      <c r="AZ330" s="158"/>
      <c r="BA330" s="158"/>
      <c r="BB330" s="158"/>
      <c r="BC330" s="158"/>
      <c r="BD330" s="158"/>
      <c r="BE330" s="158"/>
      <c r="BF330" s="158"/>
      <c r="BG330" s="158"/>
    </row>
    <row r="331" spans="1:59" x14ac:dyDescent="0.3">
      <c r="A331" s="158"/>
      <c r="B331" s="158"/>
      <c r="C331" s="158"/>
      <c r="D331" s="158"/>
      <c r="E331" s="158"/>
      <c r="F331" s="158"/>
      <c r="G331" s="158"/>
      <c r="H331" s="158"/>
      <c r="I331" s="158"/>
      <c r="J331" s="158"/>
      <c r="K331" s="158"/>
      <c r="L331" s="158"/>
      <c r="M331" s="158"/>
      <c r="N331" s="158"/>
      <c r="O331" s="158"/>
      <c r="P331" s="158"/>
      <c r="Q331" s="158"/>
      <c r="R331" s="158"/>
      <c r="S331" s="158"/>
      <c r="T331" s="158"/>
      <c r="U331" s="158"/>
      <c r="V331" s="158"/>
      <c r="W331" s="158"/>
      <c r="X331" s="158"/>
      <c r="Y331" s="158"/>
      <c r="Z331" s="158"/>
      <c r="AA331" s="158"/>
      <c r="AB331" s="158"/>
      <c r="AC331" s="158"/>
      <c r="AD331" s="158"/>
      <c r="AE331" s="158"/>
      <c r="AF331" s="158"/>
      <c r="AG331" s="158"/>
      <c r="AH331" s="158"/>
      <c r="AI331" s="158"/>
      <c r="AJ331" s="158"/>
      <c r="AK331" s="158"/>
      <c r="AL331" s="158"/>
      <c r="AM331" s="158"/>
      <c r="AN331" s="158"/>
      <c r="AO331" s="158"/>
      <c r="AP331" s="158"/>
      <c r="AQ331" s="158"/>
      <c r="AR331" s="158"/>
      <c r="AS331" s="158"/>
      <c r="AT331" s="158"/>
      <c r="AU331" s="158"/>
      <c r="AV331" s="158"/>
      <c r="AW331" s="158"/>
      <c r="AX331" s="158"/>
      <c r="AY331" s="158"/>
      <c r="AZ331" s="158"/>
      <c r="BA331" s="158"/>
      <c r="BB331" s="158"/>
      <c r="BC331" s="158"/>
      <c r="BD331" s="158"/>
      <c r="BE331" s="158"/>
      <c r="BF331" s="158"/>
      <c r="BG331" s="158"/>
    </row>
    <row r="332" spans="1:59" x14ac:dyDescent="0.3">
      <c r="A332" s="158"/>
      <c r="B332" s="158"/>
      <c r="C332" s="158"/>
      <c r="D332" s="158"/>
      <c r="E332" s="158"/>
      <c r="F332" s="158"/>
      <c r="G332" s="158"/>
      <c r="H332" s="158"/>
      <c r="I332" s="158"/>
      <c r="J332" s="158"/>
      <c r="K332" s="158"/>
      <c r="L332" s="158"/>
      <c r="M332" s="158"/>
      <c r="N332" s="158"/>
      <c r="O332" s="158"/>
      <c r="P332" s="158"/>
      <c r="Q332" s="158"/>
      <c r="R332" s="158"/>
      <c r="S332" s="158"/>
      <c r="T332" s="158"/>
      <c r="U332" s="158"/>
      <c r="V332" s="158"/>
      <c r="W332" s="158"/>
      <c r="X332" s="158"/>
      <c r="Y332" s="158"/>
      <c r="Z332" s="158"/>
      <c r="AA332" s="158"/>
      <c r="AB332" s="158"/>
      <c r="AC332" s="158"/>
      <c r="AD332" s="158"/>
      <c r="AE332" s="158"/>
      <c r="AF332" s="158"/>
      <c r="AG332" s="158"/>
      <c r="AH332" s="158"/>
      <c r="AI332" s="158"/>
      <c r="AJ332" s="158"/>
      <c r="AK332" s="158"/>
      <c r="AL332" s="158"/>
      <c r="AM332" s="158"/>
      <c r="AN332" s="158"/>
      <c r="AO332" s="158"/>
      <c r="AP332" s="158"/>
      <c r="AQ332" s="158"/>
      <c r="AR332" s="158"/>
      <c r="AS332" s="158"/>
      <c r="AT332" s="158"/>
      <c r="AU332" s="158"/>
      <c r="AV332" s="158"/>
      <c r="AW332" s="158"/>
      <c r="AX332" s="158"/>
      <c r="AY332" s="158"/>
      <c r="AZ332" s="158"/>
      <c r="BA332" s="158"/>
      <c r="BB332" s="158"/>
      <c r="BC332" s="158"/>
      <c r="BD332" s="158"/>
      <c r="BE332" s="158"/>
      <c r="BF332" s="158"/>
      <c r="BG332" s="158"/>
    </row>
    <row r="333" spans="1:59" x14ac:dyDescent="0.3">
      <c r="A333" s="158"/>
      <c r="B333" s="158"/>
      <c r="C333" s="158"/>
      <c r="D333" s="158"/>
      <c r="E333" s="158"/>
      <c r="F333" s="158"/>
      <c r="G333" s="158"/>
      <c r="H333" s="158"/>
      <c r="I333" s="158"/>
      <c r="J333" s="158"/>
      <c r="K333" s="158"/>
      <c r="L333" s="158"/>
      <c r="M333" s="158"/>
      <c r="N333" s="158"/>
      <c r="O333" s="158"/>
      <c r="P333" s="158"/>
      <c r="Q333" s="158"/>
      <c r="R333" s="158"/>
      <c r="S333" s="158"/>
      <c r="T333" s="158"/>
      <c r="U333" s="158"/>
      <c r="V333" s="158"/>
      <c r="W333" s="158"/>
      <c r="X333" s="158"/>
      <c r="Y333" s="158"/>
      <c r="Z333" s="158"/>
      <c r="AA333" s="158"/>
      <c r="AB333" s="158"/>
      <c r="AC333" s="158"/>
      <c r="AD333" s="158"/>
      <c r="AE333" s="158"/>
      <c r="AF333" s="158"/>
      <c r="AG333" s="158"/>
      <c r="AH333" s="158"/>
      <c r="AI333" s="158"/>
      <c r="AJ333" s="158"/>
      <c r="AK333" s="158"/>
      <c r="AL333" s="158"/>
      <c r="AM333" s="158"/>
      <c r="AN333" s="158"/>
      <c r="AO333" s="158"/>
      <c r="AP333" s="158"/>
      <c r="AQ333" s="158"/>
      <c r="AR333" s="158"/>
      <c r="AS333" s="158"/>
      <c r="AT333" s="158"/>
      <c r="AU333" s="158"/>
      <c r="AV333" s="158"/>
      <c r="AW333" s="158"/>
      <c r="AX333" s="158"/>
      <c r="AY333" s="158"/>
      <c r="AZ333" s="158"/>
      <c r="BA333" s="158"/>
      <c r="BB333" s="158"/>
      <c r="BC333" s="158"/>
      <c r="BD333" s="158"/>
      <c r="BE333" s="158"/>
      <c r="BF333" s="158"/>
      <c r="BG333" s="158"/>
    </row>
    <row r="334" spans="1:59" x14ac:dyDescent="0.3">
      <c r="A334" s="158"/>
      <c r="B334" s="158"/>
      <c r="C334" s="158"/>
      <c r="D334" s="158"/>
      <c r="E334" s="158"/>
      <c r="F334" s="158"/>
      <c r="G334" s="158"/>
      <c r="H334" s="158"/>
      <c r="I334" s="158"/>
      <c r="J334" s="158"/>
      <c r="K334" s="158"/>
      <c r="L334" s="158"/>
      <c r="M334" s="158"/>
      <c r="N334" s="158"/>
      <c r="O334" s="158"/>
      <c r="P334" s="158"/>
      <c r="Q334" s="158"/>
      <c r="R334" s="158"/>
      <c r="S334" s="158"/>
      <c r="T334" s="158"/>
      <c r="U334" s="158"/>
      <c r="V334" s="158"/>
      <c r="W334" s="158"/>
      <c r="X334" s="158"/>
      <c r="Y334" s="158"/>
      <c r="Z334" s="158"/>
      <c r="AA334" s="158"/>
      <c r="AB334" s="158"/>
      <c r="AC334" s="158"/>
      <c r="AD334" s="158"/>
      <c r="AE334" s="158"/>
      <c r="AF334" s="158"/>
      <c r="AG334" s="158"/>
      <c r="AH334" s="158"/>
      <c r="AI334" s="158"/>
      <c r="AJ334" s="158"/>
      <c r="AK334" s="158"/>
      <c r="AL334" s="158"/>
      <c r="AM334" s="158"/>
      <c r="AN334" s="158"/>
      <c r="AO334" s="158"/>
      <c r="AP334" s="158"/>
      <c r="AQ334" s="158"/>
      <c r="AR334" s="158"/>
      <c r="AS334" s="158"/>
      <c r="AT334" s="158"/>
      <c r="AU334" s="158"/>
      <c r="AV334" s="158"/>
      <c r="AW334" s="158"/>
      <c r="AX334" s="158"/>
      <c r="AY334" s="158"/>
      <c r="AZ334" s="158"/>
      <c r="BA334" s="158"/>
      <c r="BB334" s="158"/>
      <c r="BC334" s="158"/>
      <c r="BD334" s="158"/>
      <c r="BE334" s="158"/>
      <c r="BF334" s="158"/>
      <c r="BG334" s="158"/>
    </row>
    <row r="335" spans="1:59" x14ac:dyDescent="0.3">
      <c r="A335" s="158"/>
      <c r="B335" s="158"/>
      <c r="C335" s="158"/>
      <c r="D335" s="158"/>
      <c r="E335" s="158"/>
      <c r="F335" s="158"/>
      <c r="G335" s="158"/>
      <c r="H335" s="158"/>
      <c r="I335" s="158"/>
      <c r="J335" s="158"/>
      <c r="K335" s="158"/>
      <c r="L335" s="158"/>
      <c r="M335" s="158"/>
      <c r="N335" s="158"/>
      <c r="O335" s="158"/>
      <c r="P335" s="158"/>
      <c r="Q335" s="158"/>
      <c r="R335" s="158"/>
      <c r="S335" s="158"/>
      <c r="T335" s="158"/>
      <c r="U335" s="158"/>
      <c r="V335" s="158"/>
      <c r="W335" s="158"/>
      <c r="X335" s="158"/>
      <c r="Y335" s="158"/>
      <c r="Z335" s="158"/>
      <c r="AA335" s="158"/>
      <c r="AB335" s="158"/>
      <c r="AC335" s="158"/>
      <c r="AD335" s="158"/>
      <c r="AE335" s="158"/>
      <c r="AF335" s="158"/>
      <c r="AG335" s="158"/>
      <c r="AH335" s="158"/>
      <c r="AI335" s="158"/>
      <c r="AJ335" s="158"/>
      <c r="AK335" s="158"/>
      <c r="AL335" s="158"/>
      <c r="AM335" s="158"/>
      <c r="AN335" s="158"/>
      <c r="AO335" s="158"/>
      <c r="AP335" s="158"/>
      <c r="AQ335" s="158"/>
      <c r="AR335" s="158"/>
      <c r="AS335" s="158"/>
      <c r="AT335" s="158"/>
      <c r="AU335" s="158"/>
      <c r="AV335" s="158"/>
      <c r="AW335" s="158"/>
      <c r="AX335" s="158"/>
      <c r="AY335" s="158"/>
      <c r="AZ335" s="158"/>
      <c r="BA335" s="158"/>
      <c r="BB335" s="158"/>
      <c r="BC335" s="158"/>
      <c r="BD335" s="158"/>
      <c r="BE335" s="158"/>
      <c r="BF335" s="158"/>
      <c r="BG335" s="158"/>
    </row>
    <row r="336" spans="1:59" x14ac:dyDescent="0.3">
      <c r="A336" s="158"/>
      <c r="B336" s="158"/>
      <c r="C336" s="158"/>
      <c r="D336" s="158"/>
      <c r="E336" s="158"/>
      <c r="F336" s="158"/>
      <c r="G336" s="158"/>
      <c r="H336" s="158"/>
      <c r="I336" s="158"/>
      <c r="J336" s="158"/>
      <c r="K336" s="158"/>
      <c r="L336" s="158"/>
      <c r="M336" s="158"/>
      <c r="N336" s="158"/>
      <c r="O336" s="158"/>
      <c r="P336" s="158"/>
      <c r="Q336" s="158"/>
      <c r="R336" s="158"/>
      <c r="S336" s="158"/>
      <c r="T336" s="158"/>
      <c r="U336" s="158"/>
      <c r="V336" s="158"/>
      <c r="W336" s="158"/>
      <c r="X336" s="158"/>
      <c r="Y336" s="158"/>
      <c r="Z336" s="158"/>
      <c r="AA336" s="158"/>
      <c r="AB336" s="158"/>
      <c r="AC336" s="158"/>
      <c r="AD336" s="158"/>
      <c r="AE336" s="158"/>
      <c r="AF336" s="158"/>
      <c r="AG336" s="158"/>
      <c r="AH336" s="158"/>
      <c r="AI336" s="158"/>
      <c r="AJ336" s="158"/>
      <c r="AK336" s="158"/>
      <c r="AL336" s="158"/>
      <c r="AM336" s="158"/>
      <c r="AN336" s="158"/>
      <c r="AO336" s="158"/>
      <c r="AP336" s="158"/>
      <c r="AQ336" s="158"/>
      <c r="AR336" s="158"/>
      <c r="AS336" s="158"/>
      <c r="AT336" s="158"/>
      <c r="AU336" s="158"/>
      <c r="AV336" s="158"/>
      <c r="AW336" s="158"/>
      <c r="AX336" s="158"/>
      <c r="AY336" s="158"/>
      <c r="AZ336" s="158"/>
      <c r="BA336" s="158"/>
      <c r="BB336" s="158"/>
      <c r="BC336" s="158"/>
      <c r="BD336" s="158"/>
      <c r="BE336" s="158"/>
      <c r="BF336" s="158"/>
      <c r="BG336" s="158"/>
    </row>
    <row r="337" spans="1:59" x14ac:dyDescent="0.3">
      <c r="A337" s="158"/>
      <c r="B337" s="158"/>
      <c r="C337" s="158"/>
      <c r="D337" s="158"/>
      <c r="E337" s="158"/>
      <c r="F337" s="158"/>
      <c r="G337" s="158"/>
      <c r="H337" s="158"/>
      <c r="I337" s="158"/>
      <c r="J337" s="158"/>
      <c r="K337" s="158"/>
      <c r="L337" s="158"/>
      <c r="M337" s="158"/>
      <c r="N337" s="158"/>
      <c r="O337" s="158"/>
      <c r="P337" s="158"/>
      <c r="Q337" s="158"/>
      <c r="R337" s="158"/>
      <c r="S337" s="158"/>
      <c r="T337" s="158"/>
      <c r="U337" s="158"/>
      <c r="V337" s="158"/>
      <c r="W337" s="158"/>
      <c r="X337" s="158"/>
      <c r="Y337" s="158"/>
      <c r="Z337" s="158"/>
      <c r="AA337" s="158"/>
      <c r="AB337" s="158"/>
      <c r="AC337" s="158"/>
      <c r="AD337" s="158"/>
      <c r="AE337" s="158"/>
      <c r="AF337" s="158"/>
      <c r="AG337" s="158"/>
      <c r="AH337" s="158"/>
      <c r="AI337" s="158"/>
      <c r="AJ337" s="158"/>
      <c r="AK337" s="158"/>
      <c r="AL337" s="158"/>
      <c r="AM337" s="158"/>
      <c r="AN337" s="158"/>
      <c r="AO337" s="158"/>
      <c r="AP337" s="158"/>
      <c r="AQ337" s="158"/>
      <c r="AR337" s="158"/>
      <c r="AS337" s="158"/>
      <c r="AT337" s="158"/>
      <c r="AU337" s="158"/>
      <c r="AV337" s="158"/>
      <c r="AW337" s="158"/>
      <c r="AX337" s="158"/>
      <c r="AY337" s="158"/>
      <c r="AZ337" s="158"/>
      <c r="BA337" s="158"/>
      <c r="BB337" s="158"/>
      <c r="BC337" s="158"/>
      <c r="BD337" s="158"/>
      <c r="BE337" s="158"/>
      <c r="BF337" s="158"/>
      <c r="BG337" s="158"/>
    </row>
    <row r="338" spans="1:59" x14ac:dyDescent="0.3">
      <c r="A338" s="158"/>
      <c r="B338" s="158"/>
      <c r="C338" s="158"/>
      <c r="D338" s="158"/>
      <c r="E338" s="158"/>
      <c r="F338" s="158"/>
      <c r="G338" s="158"/>
      <c r="H338" s="158"/>
      <c r="I338" s="158"/>
      <c r="J338" s="158"/>
      <c r="K338" s="158"/>
      <c r="L338" s="158"/>
      <c r="M338" s="158"/>
      <c r="N338" s="158"/>
      <c r="O338" s="158"/>
      <c r="P338" s="158"/>
      <c r="Q338" s="158"/>
      <c r="R338" s="158"/>
      <c r="S338" s="158"/>
      <c r="T338" s="158"/>
      <c r="U338" s="158"/>
      <c r="V338" s="158"/>
      <c r="W338" s="158"/>
      <c r="X338" s="158"/>
      <c r="Y338" s="158"/>
      <c r="Z338" s="158"/>
      <c r="AA338" s="158"/>
      <c r="AB338" s="158"/>
      <c r="AC338" s="158"/>
      <c r="AD338" s="158"/>
      <c r="AE338" s="158"/>
      <c r="AF338" s="158"/>
      <c r="AG338" s="158"/>
      <c r="AH338" s="158"/>
      <c r="AI338" s="158"/>
      <c r="AJ338" s="158"/>
      <c r="AK338" s="158"/>
      <c r="AL338" s="158"/>
      <c r="AM338" s="158"/>
      <c r="AN338" s="158"/>
      <c r="AO338" s="158"/>
      <c r="AP338" s="158"/>
      <c r="AQ338" s="158"/>
      <c r="AR338" s="158"/>
      <c r="AS338" s="158"/>
      <c r="AT338" s="158"/>
      <c r="AU338" s="158"/>
      <c r="AV338" s="158"/>
      <c r="AW338" s="158"/>
      <c r="AX338" s="158"/>
      <c r="AY338" s="158"/>
      <c r="AZ338" s="158"/>
      <c r="BA338" s="158"/>
      <c r="BB338" s="158"/>
      <c r="BC338" s="158"/>
      <c r="BD338" s="158"/>
      <c r="BE338" s="158"/>
      <c r="BF338" s="158"/>
      <c r="BG338" s="158"/>
    </row>
    <row r="339" spans="1:59" x14ac:dyDescent="0.3">
      <c r="A339" s="158"/>
      <c r="B339" s="158"/>
      <c r="C339" s="158"/>
      <c r="D339" s="158"/>
      <c r="E339" s="158"/>
      <c r="F339" s="158"/>
      <c r="G339" s="158"/>
      <c r="H339" s="158"/>
      <c r="I339" s="158"/>
      <c r="J339" s="158"/>
      <c r="K339" s="158"/>
      <c r="L339" s="158"/>
      <c r="M339" s="158"/>
      <c r="N339" s="158"/>
      <c r="O339" s="158"/>
      <c r="P339" s="158"/>
      <c r="Q339" s="158"/>
      <c r="R339" s="158"/>
      <c r="S339" s="158"/>
      <c r="T339" s="158"/>
      <c r="U339" s="158"/>
      <c r="V339" s="158"/>
      <c r="W339" s="158"/>
      <c r="X339" s="158"/>
      <c r="Y339" s="158"/>
      <c r="Z339" s="158"/>
      <c r="AA339" s="158"/>
      <c r="AB339" s="158"/>
      <c r="AC339" s="158"/>
      <c r="AD339" s="158"/>
      <c r="AE339" s="158"/>
      <c r="AF339" s="158"/>
      <c r="AG339" s="158"/>
      <c r="AH339" s="158"/>
      <c r="AI339" s="158"/>
      <c r="AJ339" s="158"/>
      <c r="AK339" s="158"/>
      <c r="AL339" s="158"/>
      <c r="AM339" s="158"/>
      <c r="AN339" s="158"/>
      <c r="AO339" s="158"/>
      <c r="AP339" s="158"/>
      <c r="AQ339" s="158"/>
      <c r="AR339" s="158"/>
      <c r="AS339" s="158"/>
      <c r="AT339" s="158"/>
      <c r="AU339" s="158"/>
      <c r="AV339" s="158"/>
      <c r="AW339" s="158"/>
      <c r="AX339" s="158"/>
      <c r="AY339" s="158"/>
      <c r="AZ339" s="158"/>
      <c r="BA339" s="158"/>
      <c r="BB339" s="158"/>
      <c r="BC339" s="158"/>
      <c r="BD339" s="158"/>
      <c r="BE339" s="158"/>
      <c r="BF339" s="158"/>
      <c r="BG339" s="158"/>
    </row>
    <row r="340" spans="1:59" x14ac:dyDescent="0.3">
      <c r="A340" s="158"/>
      <c r="B340" s="158"/>
      <c r="C340" s="158"/>
      <c r="D340" s="158"/>
      <c r="E340" s="158"/>
      <c r="F340" s="158"/>
      <c r="G340" s="158"/>
      <c r="H340" s="158"/>
      <c r="I340" s="158"/>
      <c r="J340" s="158"/>
      <c r="K340" s="158"/>
      <c r="L340" s="158"/>
      <c r="M340" s="158"/>
      <c r="N340" s="158"/>
      <c r="O340" s="158"/>
      <c r="P340" s="158"/>
      <c r="Q340" s="158"/>
      <c r="R340" s="158"/>
      <c r="S340" s="158"/>
      <c r="T340" s="158"/>
      <c r="U340" s="158"/>
      <c r="V340" s="158"/>
      <c r="W340" s="158"/>
      <c r="X340" s="158"/>
      <c r="Y340" s="158"/>
      <c r="Z340" s="158"/>
      <c r="AA340" s="158"/>
      <c r="AB340" s="158"/>
      <c r="AC340" s="158"/>
      <c r="AD340" s="158"/>
      <c r="AE340" s="158"/>
      <c r="AF340" s="158"/>
      <c r="AG340" s="158"/>
      <c r="AH340" s="158"/>
      <c r="AI340" s="158"/>
      <c r="AJ340" s="158"/>
      <c r="AK340" s="158"/>
      <c r="AL340" s="158"/>
      <c r="AM340" s="158"/>
      <c r="AN340" s="158"/>
      <c r="AO340" s="158"/>
      <c r="AP340" s="158"/>
      <c r="AQ340" s="158"/>
      <c r="AR340" s="158"/>
      <c r="AS340" s="158"/>
      <c r="AT340" s="158"/>
      <c r="AU340" s="158"/>
      <c r="AV340" s="158"/>
      <c r="AW340" s="158"/>
      <c r="AX340" s="158"/>
      <c r="AY340" s="158"/>
      <c r="AZ340" s="158"/>
      <c r="BA340" s="158"/>
      <c r="BB340" s="158"/>
      <c r="BC340" s="158"/>
      <c r="BD340" s="158"/>
      <c r="BE340" s="158"/>
      <c r="BF340" s="158"/>
      <c r="BG340" s="158"/>
    </row>
    <row r="341" spans="1:59" x14ac:dyDescent="0.3">
      <c r="A341" s="158"/>
      <c r="B341" s="158"/>
      <c r="C341" s="158"/>
      <c r="D341" s="158"/>
      <c r="E341" s="158"/>
      <c r="F341" s="158"/>
      <c r="G341" s="158"/>
      <c r="H341" s="158"/>
      <c r="I341" s="158"/>
      <c r="J341" s="158"/>
      <c r="K341" s="158"/>
      <c r="L341" s="158"/>
      <c r="M341" s="158"/>
      <c r="N341" s="158"/>
      <c r="O341" s="158"/>
      <c r="P341" s="158"/>
      <c r="Q341" s="158"/>
      <c r="R341" s="158"/>
      <c r="S341" s="158"/>
      <c r="T341" s="158"/>
      <c r="U341" s="158"/>
      <c r="V341" s="158"/>
      <c r="W341" s="158"/>
      <c r="X341" s="158"/>
      <c r="Y341" s="158"/>
      <c r="Z341" s="158"/>
      <c r="AA341" s="158"/>
      <c r="AB341" s="158"/>
      <c r="AC341" s="158"/>
      <c r="AD341" s="158"/>
      <c r="AE341" s="158"/>
      <c r="AF341" s="158"/>
      <c r="AG341" s="158"/>
      <c r="AH341" s="158"/>
      <c r="AI341" s="158"/>
      <c r="AJ341" s="158"/>
      <c r="AK341" s="158"/>
      <c r="AL341" s="158"/>
      <c r="AM341" s="158"/>
      <c r="AN341" s="158"/>
      <c r="AO341" s="158"/>
      <c r="AP341" s="158"/>
      <c r="AQ341" s="158"/>
      <c r="AR341" s="158"/>
      <c r="AS341" s="158"/>
      <c r="AT341" s="158"/>
      <c r="AU341" s="158"/>
      <c r="AV341" s="158"/>
      <c r="AW341" s="158"/>
      <c r="AX341" s="158"/>
      <c r="AY341" s="158"/>
      <c r="AZ341" s="158"/>
      <c r="BA341" s="158"/>
      <c r="BB341" s="158"/>
      <c r="BC341" s="158"/>
      <c r="BD341" s="158"/>
      <c r="BE341" s="158"/>
      <c r="BF341" s="158"/>
      <c r="BG341" s="158"/>
    </row>
    <row r="342" spans="1:59" x14ac:dyDescent="0.3">
      <c r="A342" s="158"/>
      <c r="B342" s="158"/>
      <c r="C342" s="158"/>
      <c r="D342" s="158"/>
      <c r="E342" s="158"/>
      <c r="F342" s="158"/>
      <c r="G342" s="158"/>
      <c r="H342" s="158"/>
      <c r="I342" s="158"/>
      <c r="J342" s="158"/>
      <c r="K342" s="158"/>
      <c r="L342" s="158"/>
      <c r="M342" s="158"/>
      <c r="N342" s="158"/>
      <c r="O342" s="158"/>
      <c r="P342" s="158"/>
      <c r="Q342" s="158"/>
      <c r="R342" s="158"/>
      <c r="S342" s="158"/>
      <c r="T342" s="158"/>
      <c r="U342" s="158"/>
      <c r="V342" s="158"/>
      <c r="W342" s="158"/>
      <c r="X342" s="158"/>
      <c r="Y342" s="158"/>
      <c r="Z342" s="158"/>
      <c r="AA342" s="158"/>
      <c r="AB342" s="158"/>
      <c r="AC342" s="158"/>
      <c r="AD342" s="158"/>
      <c r="AE342" s="158"/>
      <c r="AF342" s="158"/>
      <c r="AG342" s="158"/>
      <c r="AH342" s="158"/>
      <c r="AI342" s="158"/>
      <c r="AJ342" s="158"/>
      <c r="AK342" s="158"/>
      <c r="AL342" s="158"/>
      <c r="AM342" s="158"/>
      <c r="AN342" s="158"/>
      <c r="AO342" s="158"/>
      <c r="AP342" s="158"/>
      <c r="AQ342" s="158"/>
      <c r="AR342" s="158"/>
      <c r="AS342" s="158"/>
      <c r="AT342" s="158"/>
      <c r="AU342" s="158"/>
      <c r="AV342" s="158"/>
      <c r="AW342" s="158"/>
      <c r="AX342" s="158"/>
      <c r="AY342" s="158"/>
      <c r="AZ342" s="158"/>
      <c r="BA342" s="158"/>
      <c r="BB342" s="158"/>
      <c r="BC342" s="158"/>
      <c r="BD342" s="158"/>
      <c r="BE342" s="158"/>
      <c r="BF342" s="158"/>
      <c r="BG342" s="158"/>
    </row>
    <row r="343" spans="1:59" x14ac:dyDescent="0.3">
      <c r="A343" s="158"/>
      <c r="B343" s="158"/>
      <c r="C343" s="158"/>
      <c r="D343" s="158"/>
      <c r="E343" s="158"/>
      <c r="F343" s="158"/>
      <c r="G343" s="158"/>
      <c r="H343" s="158"/>
      <c r="I343" s="158"/>
      <c r="J343" s="158"/>
      <c r="K343" s="158"/>
      <c r="L343" s="158"/>
      <c r="M343" s="158"/>
      <c r="N343" s="158"/>
      <c r="O343" s="158"/>
      <c r="P343" s="158"/>
      <c r="Q343" s="158"/>
      <c r="R343" s="158"/>
      <c r="S343" s="158"/>
      <c r="T343" s="158"/>
      <c r="U343" s="158"/>
      <c r="V343" s="158"/>
      <c r="W343" s="158"/>
      <c r="X343" s="158"/>
      <c r="Y343" s="158"/>
      <c r="Z343" s="158"/>
      <c r="AA343" s="158"/>
      <c r="AB343" s="158"/>
      <c r="AC343" s="158"/>
      <c r="AD343" s="158"/>
      <c r="AE343" s="158"/>
      <c r="AF343" s="158"/>
      <c r="AG343" s="158"/>
      <c r="AH343" s="158"/>
      <c r="AI343" s="158"/>
      <c r="AJ343" s="158"/>
      <c r="AK343" s="158"/>
      <c r="AL343" s="158"/>
      <c r="AM343" s="158"/>
      <c r="AN343" s="158"/>
      <c r="AO343" s="158"/>
      <c r="AP343" s="158"/>
      <c r="AQ343" s="158"/>
      <c r="AR343" s="158"/>
      <c r="AS343" s="158"/>
      <c r="AT343" s="158"/>
      <c r="AU343" s="158"/>
      <c r="AV343" s="158"/>
      <c r="AW343" s="158"/>
      <c r="AX343" s="158"/>
      <c r="AY343" s="158"/>
      <c r="AZ343" s="158"/>
      <c r="BA343" s="158"/>
      <c r="BB343" s="158"/>
      <c r="BC343" s="158"/>
      <c r="BD343" s="158"/>
      <c r="BE343" s="158"/>
      <c r="BF343" s="158"/>
      <c r="BG343" s="158"/>
    </row>
    <row r="344" spans="1:59" x14ac:dyDescent="0.3">
      <c r="A344" s="158"/>
      <c r="B344" s="158"/>
      <c r="C344" s="158"/>
      <c r="D344" s="158"/>
      <c r="E344" s="158"/>
      <c r="F344" s="158"/>
      <c r="G344" s="158"/>
      <c r="H344" s="158"/>
      <c r="I344" s="158"/>
      <c r="J344" s="158"/>
      <c r="K344" s="158"/>
      <c r="L344" s="158"/>
      <c r="M344" s="158"/>
      <c r="N344" s="158"/>
      <c r="O344" s="158"/>
      <c r="P344" s="158"/>
      <c r="Q344" s="158"/>
      <c r="R344" s="158"/>
      <c r="S344" s="158"/>
      <c r="T344" s="158"/>
      <c r="U344" s="158"/>
      <c r="V344" s="158"/>
      <c r="W344" s="158"/>
      <c r="X344" s="158"/>
      <c r="Y344" s="158"/>
      <c r="Z344" s="158"/>
      <c r="AA344" s="158"/>
      <c r="AB344" s="158"/>
      <c r="AC344" s="158"/>
      <c r="AD344" s="158"/>
      <c r="AE344" s="158"/>
      <c r="AF344" s="158"/>
      <c r="AG344" s="158"/>
      <c r="AH344" s="158"/>
      <c r="AI344" s="158"/>
      <c r="AJ344" s="158"/>
      <c r="AK344" s="158"/>
      <c r="AL344" s="158"/>
      <c r="AM344" s="158"/>
      <c r="AN344" s="158"/>
      <c r="AO344" s="158"/>
      <c r="AP344" s="158"/>
      <c r="AQ344" s="158"/>
      <c r="AR344" s="158"/>
      <c r="AS344" s="158"/>
      <c r="AT344" s="158"/>
      <c r="AU344" s="158"/>
      <c r="AV344" s="158"/>
      <c r="AW344" s="158"/>
      <c r="AX344" s="158"/>
      <c r="AY344" s="158"/>
      <c r="AZ344" s="158"/>
      <c r="BA344" s="158"/>
      <c r="BB344" s="158"/>
      <c r="BC344" s="158"/>
      <c r="BD344" s="158"/>
      <c r="BE344" s="158"/>
      <c r="BF344" s="158"/>
      <c r="BG344" s="158"/>
    </row>
    <row r="345" spans="1:59" x14ac:dyDescent="0.3">
      <c r="A345" s="158"/>
      <c r="B345" s="158"/>
      <c r="C345" s="158"/>
      <c r="D345" s="158"/>
      <c r="E345" s="158"/>
      <c r="F345" s="158"/>
      <c r="G345" s="158"/>
      <c r="H345" s="158"/>
      <c r="I345" s="158"/>
      <c r="J345" s="158"/>
      <c r="K345" s="158"/>
      <c r="L345" s="158"/>
      <c r="M345" s="158"/>
      <c r="N345" s="158"/>
      <c r="O345" s="158"/>
      <c r="P345" s="158"/>
      <c r="Q345" s="158"/>
      <c r="R345" s="158"/>
      <c r="S345" s="158"/>
      <c r="T345" s="158"/>
      <c r="U345" s="158"/>
      <c r="V345" s="158"/>
      <c r="W345" s="158"/>
      <c r="X345" s="158"/>
      <c r="Y345" s="158"/>
      <c r="Z345" s="158"/>
      <c r="AA345" s="158"/>
      <c r="AB345" s="158"/>
      <c r="AC345" s="158"/>
      <c r="AD345" s="158"/>
      <c r="AE345" s="158"/>
      <c r="AF345" s="158"/>
      <c r="AG345" s="158"/>
      <c r="AH345" s="158"/>
      <c r="AI345" s="158"/>
      <c r="AJ345" s="158"/>
      <c r="AK345" s="158"/>
      <c r="AL345" s="158"/>
      <c r="AM345" s="158"/>
      <c r="AN345" s="158"/>
      <c r="AO345" s="158"/>
      <c r="AP345" s="158"/>
      <c r="AQ345" s="158"/>
      <c r="AR345" s="158"/>
      <c r="AS345" s="158"/>
      <c r="AT345" s="158"/>
      <c r="AU345" s="158"/>
      <c r="AV345" s="158"/>
      <c r="AW345" s="158"/>
      <c r="AX345" s="158"/>
      <c r="AY345" s="158"/>
      <c r="AZ345" s="158"/>
      <c r="BA345" s="158"/>
      <c r="BB345" s="158"/>
      <c r="BC345" s="158"/>
      <c r="BD345" s="158"/>
      <c r="BE345" s="158"/>
      <c r="BF345" s="158"/>
      <c r="BG345" s="158"/>
    </row>
    <row r="346" spans="1:59" x14ac:dyDescent="0.3">
      <c r="A346" s="158"/>
      <c r="B346" s="158"/>
      <c r="C346" s="158"/>
      <c r="D346" s="158"/>
      <c r="E346" s="158"/>
      <c r="F346" s="158"/>
      <c r="G346" s="158"/>
      <c r="H346" s="158"/>
      <c r="I346" s="158"/>
      <c r="J346" s="158"/>
      <c r="K346" s="158"/>
      <c r="L346" s="158"/>
      <c r="M346" s="158"/>
      <c r="N346" s="158"/>
      <c r="O346" s="158"/>
      <c r="P346" s="158"/>
      <c r="Q346" s="158"/>
      <c r="R346" s="158"/>
      <c r="S346" s="158"/>
      <c r="T346" s="158"/>
      <c r="U346" s="158"/>
      <c r="V346" s="158"/>
      <c r="W346" s="158"/>
      <c r="X346" s="158"/>
      <c r="Y346" s="158"/>
      <c r="Z346" s="158"/>
      <c r="AA346" s="158"/>
      <c r="AB346" s="158"/>
      <c r="AC346" s="158"/>
      <c r="AD346" s="158"/>
      <c r="AE346" s="158"/>
      <c r="AF346" s="158"/>
      <c r="AG346" s="158"/>
      <c r="AH346" s="158"/>
      <c r="AI346" s="158"/>
      <c r="AJ346" s="158"/>
      <c r="AK346" s="158"/>
      <c r="AL346" s="158"/>
      <c r="AM346" s="158"/>
      <c r="AN346" s="158"/>
      <c r="AO346" s="158"/>
      <c r="AP346" s="158"/>
      <c r="AQ346" s="158"/>
      <c r="AR346" s="158"/>
      <c r="AS346" s="158"/>
      <c r="AT346" s="158"/>
      <c r="AU346" s="158"/>
      <c r="AV346" s="158"/>
      <c r="AW346" s="158"/>
      <c r="AX346" s="158"/>
      <c r="AY346" s="158"/>
      <c r="AZ346" s="158"/>
      <c r="BA346" s="158"/>
      <c r="BB346" s="158"/>
      <c r="BC346" s="158"/>
      <c r="BD346" s="158"/>
      <c r="BE346" s="158"/>
      <c r="BF346" s="158"/>
      <c r="BG346" s="158"/>
    </row>
    <row r="347" spans="1:59" x14ac:dyDescent="0.3">
      <c r="A347" s="158"/>
      <c r="B347" s="158"/>
      <c r="C347" s="158"/>
      <c r="D347" s="158"/>
      <c r="E347" s="158"/>
      <c r="F347" s="158"/>
      <c r="G347" s="158"/>
      <c r="H347" s="158"/>
      <c r="I347" s="158"/>
      <c r="J347" s="158"/>
      <c r="K347" s="158"/>
      <c r="L347" s="158"/>
      <c r="M347" s="158"/>
      <c r="N347" s="158"/>
      <c r="O347" s="158"/>
      <c r="P347" s="158"/>
      <c r="Q347" s="158"/>
      <c r="R347" s="158"/>
      <c r="S347" s="158"/>
      <c r="T347" s="158"/>
      <c r="U347" s="158"/>
      <c r="V347" s="158"/>
      <c r="W347" s="158"/>
      <c r="X347" s="158"/>
      <c r="Y347" s="158"/>
      <c r="Z347" s="158"/>
      <c r="AA347" s="158"/>
      <c r="AB347" s="158"/>
      <c r="AC347" s="158"/>
      <c r="AD347" s="158"/>
      <c r="AE347" s="158"/>
      <c r="AF347" s="158"/>
      <c r="AG347" s="158"/>
      <c r="AH347" s="158"/>
      <c r="AI347" s="158"/>
      <c r="AJ347" s="158"/>
      <c r="AK347" s="158"/>
      <c r="AL347" s="158"/>
      <c r="AM347" s="158"/>
      <c r="AN347" s="158"/>
      <c r="AO347" s="158"/>
      <c r="AP347" s="158"/>
      <c r="AQ347" s="158"/>
      <c r="AR347" s="158"/>
      <c r="AS347" s="158"/>
      <c r="AT347" s="158"/>
      <c r="AU347" s="158"/>
      <c r="AV347" s="158"/>
      <c r="AW347" s="158"/>
      <c r="AX347" s="158"/>
      <c r="AY347" s="158"/>
      <c r="AZ347" s="158"/>
      <c r="BA347" s="158"/>
      <c r="BB347" s="158"/>
      <c r="BC347" s="158"/>
      <c r="BD347" s="158"/>
      <c r="BE347" s="158"/>
      <c r="BF347" s="158"/>
      <c r="BG347" s="158"/>
    </row>
    <row r="348" spans="1:59" x14ac:dyDescent="0.3">
      <c r="A348" s="158"/>
      <c r="B348" s="158"/>
      <c r="C348" s="158"/>
      <c r="D348" s="158"/>
      <c r="E348" s="158"/>
      <c r="F348" s="158"/>
      <c r="G348" s="158"/>
      <c r="H348" s="158"/>
      <c r="I348" s="158"/>
      <c r="J348" s="158"/>
      <c r="K348" s="158"/>
      <c r="L348" s="158"/>
      <c r="M348" s="158"/>
      <c r="N348" s="158"/>
      <c r="O348" s="158"/>
      <c r="P348" s="158"/>
      <c r="Q348" s="158"/>
      <c r="R348" s="158"/>
      <c r="S348" s="158"/>
      <c r="T348" s="158"/>
      <c r="U348" s="158"/>
      <c r="V348" s="158"/>
      <c r="W348" s="158"/>
      <c r="X348" s="158"/>
      <c r="Y348" s="158"/>
      <c r="Z348" s="158"/>
      <c r="AA348" s="158"/>
      <c r="AB348" s="158"/>
      <c r="AC348" s="158"/>
      <c r="AD348" s="158"/>
      <c r="AE348" s="158"/>
      <c r="AF348" s="158"/>
      <c r="AG348" s="158"/>
      <c r="AH348" s="158"/>
      <c r="AI348" s="158"/>
      <c r="AJ348" s="158"/>
      <c r="AK348" s="158"/>
      <c r="AL348" s="158"/>
      <c r="AM348" s="158"/>
      <c r="AN348" s="158"/>
      <c r="AO348" s="158"/>
      <c r="AP348" s="158"/>
      <c r="AQ348" s="158"/>
      <c r="AR348" s="158"/>
      <c r="AS348" s="158"/>
      <c r="AT348" s="158"/>
      <c r="AU348" s="158"/>
      <c r="AV348" s="158"/>
      <c r="AW348" s="158"/>
      <c r="AX348" s="158"/>
      <c r="AY348" s="158"/>
      <c r="AZ348" s="158"/>
      <c r="BA348" s="158"/>
      <c r="BB348" s="158"/>
      <c r="BC348" s="158"/>
      <c r="BD348" s="158"/>
      <c r="BE348" s="158"/>
      <c r="BF348" s="158"/>
      <c r="BG348" s="158"/>
    </row>
    <row r="349" spans="1:59" x14ac:dyDescent="0.3">
      <c r="A349" s="158"/>
      <c r="B349" s="158"/>
      <c r="C349" s="158"/>
      <c r="D349" s="158"/>
      <c r="E349" s="158"/>
      <c r="F349" s="158"/>
      <c r="G349" s="158"/>
      <c r="H349" s="158"/>
      <c r="I349" s="158"/>
      <c r="J349" s="158"/>
      <c r="K349" s="158"/>
      <c r="L349" s="158"/>
      <c r="M349" s="158"/>
      <c r="N349" s="158"/>
      <c r="O349" s="158"/>
      <c r="P349" s="158"/>
      <c r="Q349" s="158"/>
      <c r="R349" s="158"/>
      <c r="S349" s="158"/>
      <c r="T349" s="158"/>
      <c r="U349" s="158"/>
      <c r="V349" s="158"/>
      <c r="W349" s="158"/>
      <c r="X349" s="158"/>
      <c r="Y349" s="158"/>
      <c r="Z349" s="158"/>
      <c r="AA349" s="158"/>
      <c r="AB349" s="158"/>
      <c r="AC349" s="158"/>
      <c r="AD349" s="158"/>
      <c r="AE349" s="158"/>
      <c r="AF349" s="158"/>
      <c r="AG349" s="158"/>
      <c r="AH349" s="158"/>
      <c r="AI349" s="158"/>
      <c r="AJ349" s="158"/>
      <c r="AK349" s="158"/>
      <c r="AL349" s="158"/>
      <c r="AM349" s="158"/>
      <c r="AN349" s="158"/>
      <c r="AO349" s="158"/>
      <c r="AP349" s="158"/>
      <c r="AQ349" s="158"/>
      <c r="AR349" s="158"/>
      <c r="AS349" s="158"/>
      <c r="AT349" s="158"/>
      <c r="AU349" s="158"/>
      <c r="AV349" s="158"/>
      <c r="AW349" s="158"/>
      <c r="AX349" s="158"/>
      <c r="AY349" s="158"/>
      <c r="AZ349" s="158"/>
      <c r="BA349" s="158"/>
      <c r="BB349" s="158"/>
      <c r="BC349" s="158"/>
      <c r="BD349" s="158"/>
      <c r="BE349" s="158"/>
      <c r="BF349" s="158"/>
      <c r="BG349" s="158"/>
    </row>
    <row r="350" spans="1:59" x14ac:dyDescent="0.3">
      <c r="A350" s="158"/>
      <c r="B350" s="158"/>
      <c r="C350" s="158"/>
      <c r="D350" s="158"/>
      <c r="E350" s="158"/>
      <c r="F350" s="158"/>
      <c r="G350" s="158"/>
      <c r="H350" s="158"/>
      <c r="I350" s="158"/>
      <c r="J350" s="158"/>
      <c r="K350" s="158"/>
      <c r="L350" s="158"/>
      <c r="M350" s="158"/>
      <c r="N350" s="158"/>
      <c r="O350" s="158"/>
      <c r="P350" s="158"/>
      <c r="Q350" s="158"/>
      <c r="R350" s="158"/>
      <c r="S350" s="158"/>
      <c r="T350" s="158"/>
      <c r="U350" s="158"/>
      <c r="V350" s="158"/>
      <c r="W350" s="158"/>
      <c r="X350" s="158"/>
      <c r="Y350" s="158"/>
      <c r="Z350" s="158"/>
      <c r="AA350" s="158"/>
      <c r="AB350" s="158"/>
      <c r="AC350" s="158"/>
      <c r="AD350" s="158"/>
      <c r="AE350" s="158"/>
      <c r="AF350" s="158"/>
      <c r="AG350" s="158"/>
      <c r="AH350" s="158"/>
      <c r="AI350" s="158"/>
      <c r="AJ350" s="158"/>
      <c r="AK350" s="158"/>
      <c r="AL350" s="158"/>
      <c r="AM350" s="158"/>
      <c r="AN350" s="158"/>
      <c r="AO350" s="158"/>
      <c r="AP350" s="158"/>
      <c r="AQ350" s="158"/>
      <c r="AR350" s="158"/>
      <c r="AS350" s="158"/>
      <c r="AT350" s="158"/>
      <c r="AU350" s="158"/>
      <c r="AV350" s="158"/>
      <c r="AW350" s="158"/>
      <c r="AX350" s="158"/>
      <c r="AY350" s="158"/>
      <c r="AZ350" s="158"/>
      <c r="BA350" s="158"/>
      <c r="BB350" s="158"/>
      <c r="BC350" s="158"/>
      <c r="BD350" s="158"/>
      <c r="BE350" s="158"/>
      <c r="BF350" s="158"/>
      <c r="BG350" s="158"/>
    </row>
    <row r="351" spans="1:59" x14ac:dyDescent="0.3">
      <c r="A351" s="158"/>
      <c r="B351" s="158"/>
      <c r="C351" s="158"/>
      <c r="D351" s="158"/>
      <c r="E351" s="158"/>
      <c r="F351" s="158"/>
      <c r="G351" s="158"/>
      <c r="H351" s="158"/>
      <c r="I351" s="158"/>
      <c r="J351" s="158"/>
      <c r="K351" s="158"/>
      <c r="L351" s="158"/>
      <c r="M351" s="158"/>
      <c r="N351" s="158"/>
      <c r="O351" s="158"/>
      <c r="P351" s="158"/>
      <c r="Q351" s="158"/>
      <c r="R351" s="158"/>
      <c r="S351" s="158"/>
      <c r="T351" s="158"/>
      <c r="U351" s="158"/>
      <c r="V351" s="158"/>
      <c r="W351" s="158"/>
      <c r="X351" s="158"/>
      <c r="Y351" s="158"/>
      <c r="Z351" s="158"/>
      <c r="AA351" s="158"/>
      <c r="AB351" s="158"/>
      <c r="AC351" s="158"/>
      <c r="AD351" s="158"/>
      <c r="AE351" s="158"/>
      <c r="AF351" s="158"/>
      <c r="AG351" s="158"/>
      <c r="AH351" s="158"/>
      <c r="AI351" s="158"/>
      <c r="AJ351" s="158"/>
      <c r="AK351" s="158"/>
      <c r="AL351" s="158"/>
      <c r="AM351" s="158"/>
      <c r="AN351" s="158"/>
      <c r="AO351" s="158"/>
      <c r="AP351" s="158"/>
      <c r="AQ351" s="158"/>
      <c r="AR351" s="158"/>
      <c r="AS351" s="158"/>
      <c r="AT351" s="158"/>
      <c r="AU351" s="158"/>
      <c r="AV351" s="158"/>
      <c r="AW351" s="158"/>
      <c r="AX351" s="158"/>
      <c r="AY351" s="158"/>
      <c r="AZ351" s="158"/>
      <c r="BA351" s="158"/>
      <c r="BB351" s="158"/>
      <c r="BC351" s="158"/>
      <c r="BD351" s="158"/>
      <c r="BE351" s="158"/>
      <c r="BF351" s="158"/>
      <c r="BG351" s="158"/>
    </row>
    <row r="352" spans="1:59" x14ac:dyDescent="0.3">
      <c r="A352" s="158"/>
      <c r="B352" s="158"/>
      <c r="C352" s="158"/>
      <c r="D352" s="158"/>
      <c r="E352" s="158"/>
      <c r="F352" s="158"/>
      <c r="G352" s="158"/>
      <c r="H352" s="158"/>
      <c r="I352" s="158"/>
      <c r="J352" s="158"/>
      <c r="K352" s="158"/>
      <c r="L352" s="158"/>
      <c r="M352" s="158"/>
      <c r="N352" s="158"/>
      <c r="O352" s="158"/>
      <c r="P352" s="158"/>
      <c r="Q352" s="158"/>
      <c r="R352" s="158"/>
      <c r="S352" s="158"/>
      <c r="T352" s="158"/>
      <c r="U352" s="158"/>
      <c r="V352" s="158"/>
      <c r="W352" s="158"/>
      <c r="X352" s="158"/>
      <c r="Y352" s="158"/>
      <c r="Z352" s="158"/>
      <c r="AA352" s="158"/>
      <c r="AB352" s="158"/>
      <c r="AC352" s="158"/>
      <c r="AD352" s="158"/>
      <c r="AE352" s="158"/>
      <c r="AF352" s="158"/>
      <c r="AG352" s="158"/>
      <c r="AH352" s="158"/>
      <c r="AI352" s="158"/>
      <c r="AJ352" s="158"/>
      <c r="AK352" s="158"/>
      <c r="AL352" s="158"/>
      <c r="AM352" s="158"/>
      <c r="AN352" s="158"/>
      <c r="AO352" s="158"/>
      <c r="AP352" s="158"/>
      <c r="AQ352" s="158"/>
      <c r="AR352" s="158"/>
      <c r="AS352" s="158"/>
      <c r="AT352" s="158"/>
      <c r="AU352" s="158"/>
      <c r="AV352" s="158"/>
      <c r="AW352" s="158"/>
      <c r="AX352" s="158"/>
      <c r="AY352" s="158"/>
      <c r="AZ352" s="158"/>
      <c r="BA352" s="158"/>
      <c r="BB352" s="158"/>
      <c r="BC352" s="158"/>
      <c r="BD352" s="158"/>
      <c r="BE352" s="158"/>
      <c r="BF352" s="158"/>
      <c r="BG352" s="158"/>
    </row>
    <row r="353" spans="1:59" x14ac:dyDescent="0.3">
      <c r="A353" s="158"/>
      <c r="B353" s="158"/>
      <c r="C353" s="158"/>
      <c r="D353" s="158"/>
      <c r="E353" s="158"/>
      <c r="F353" s="158"/>
      <c r="G353" s="158"/>
      <c r="H353" s="158"/>
      <c r="I353" s="158"/>
      <c r="J353" s="158"/>
      <c r="K353" s="158"/>
      <c r="L353" s="158"/>
      <c r="M353" s="158"/>
      <c r="N353" s="158"/>
      <c r="O353" s="158"/>
      <c r="P353" s="158"/>
      <c r="Q353" s="158"/>
      <c r="R353" s="158"/>
      <c r="S353" s="158"/>
      <c r="T353" s="158"/>
      <c r="U353" s="158"/>
      <c r="V353" s="158"/>
      <c r="W353" s="158"/>
      <c r="X353" s="158"/>
      <c r="Y353" s="158"/>
      <c r="Z353" s="158"/>
      <c r="AA353" s="158"/>
      <c r="AB353" s="158"/>
      <c r="AC353" s="158"/>
      <c r="AD353" s="158"/>
      <c r="AE353" s="158"/>
      <c r="AF353" s="158"/>
      <c r="AG353" s="158"/>
      <c r="AH353" s="158"/>
      <c r="AI353" s="158"/>
      <c r="AJ353" s="158"/>
      <c r="AK353" s="158"/>
      <c r="AL353" s="158"/>
      <c r="AM353" s="158"/>
      <c r="AN353" s="158"/>
      <c r="AO353" s="158"/>
      <c r="AP353" s="158"/>
      <c r="AQ353" s="158"/>
      <c r="AR353" s="158"/>
      <c r="AS353" s="158"/>
      <c r="AT353" s="158"/>
      <c r="AU353" s="158"/>
      <c r="AV353" s="158"/>
      <c r="AW353" s="158"/>
      <c r="AX353" s="158"/>
      <c r="AY353" s="158"/>
      <c r="AZ353" s="158"/>
      <c r="BA353" s="158"/>
      <c r="BB353" s="158"/>
      <c r="BC353" s="158"/>
      <c r="BD353" s="158"/>
      <c r="BE353" s="158"/>
      <c r="BF353" s="158"/>
      <c r="BG353" s="158"/>
    </row>
    <row r="354" spans="1:59" x14ac:dyDescent="0.3">
      <c r="A354" s="158"/>
      <c r="B354" s="158"/>
      <c r="C354" s="158"/>
      <c r="D354" s="158"/>
      <c r="E354" s="158"/>
      <c r="F354" s="158"/>
      <c r="G354" s="158"/>
      <c r="H354" s="158"/>
      <c r="I354" s="158"/>
      <c r="J354" s="158"/>
      <c r="K354" s="158"/>
      <c r="L354" s="158"/>
      <c r="M354" s="158"/>
      <c r="N354" s="158"/>
      <c r="O354" s="158"/>
      <c r="P354" s="158"/>
      <c r="Q354" s="158"/>
      <c r="R354" s="158"/>
      <c r="S354" s="158"/>
      <c r="T354" s="158"/>
      <c r="U354" s="158"/>
      <c r="V354" s="158"/>
      <c r="W354" s="158"/>
      <c r="X354" s="158"/>
      <c r="Y354" s="158"/>
      <c r="Z354" s="158"/>
      <c r="AA354" s="158"/>
      <c r="AB354" s="158"/>
      <c r="AC354" s="158"/>
      <c r="AD354" s="158"/>
      <c r="AE354" s="158"/>
      <c r="AF354" s="158"/>
      <c r="AG354" s="158"/>
      <c r="AH354" s="158"/>
      <c r="AI354" s="158"/>
      <c r="AJ354" s="158"/>
      <c r="AK354" s="158"/>
      <c r="AL354" s="158"/>
      <c r="AM354" s="158"/>
      <c r="AN354" s="158"/>
      <c r="AO354" s="158"/>
      <c r="AP354" s="158"/>
      <c r="AQ354" s="158"/>
      <c r="AR354" s="158"/>
      <c r="AS354" s="158"/>
      <c r="AT354" s="158"/>
      <c r="AU354" s="158"/>
      <c r="AV354" s="158"/>
      <c r="AW354" s="158"/>
      <c r="AX354" s="158"/>
      <c r="AY354" s="158"/>
      <c r="AZ354" s="158"/>
      <c r="BA354" s="158"/>
      <c r="BB354" s="158"/>
      <c r="BC354" s="158"/>
      <c r="BD354" s="158"/>
      <c r="BE354" s="158"/>
      <c r="BF354" s="158"/>
      <c r="BG354" s="158"/>
    </row>
    <row r="355" spans="1:59" x14ac:dyDescent="0.3">
      <c r="A355" s="158"/>
      <c r="B355" s="158"/>
      <c r="C355" s="158"/>
      <c r="D355" s="158"/>
      <c r="E355" s="158"/>
      <c r="F355" s="158"/>
      <c r="G355" s="158"/>
      <c r="H355" s="158"/>
      <c r="I355" s="158"/>
      <c r="J355" s="158"/>
      <c r="K355" s="158"/>
      <c r="L355" s="158"/>
      <c r="M355" s="158"/>
      <c r="N355" s="158"/>
      <c r="O355" s="158"/>
      <c r="P355" s="158"/>
      <c r="Q355" s="158"/>
      <c r="R355" s="158"/>
      <c r="S355" s="158"/>
      <c r="T355" s="158"/>
      <c r="U355" s="158"/>
      <c r="V355" s="158"/>
      <c r="W355" s="158"/>
      <c r="X355" s="158"/>
      <c r="Y355" s="158"/>
      <c r="Z355" s="158"/>
      <c r="AA355" s="158"/>
      <c r="AB355" s="158"/>
      <c r="AC355" s="158"/>
      <c r="AD355" s="158"/>
      <c r="AE355" s="158"/>
      <c r="AF355" s="158"/>
      <c r="AG355" s="158"/>
      <c r="AH355" s="158"/>
      <c r="AI355" s="158"/>
      <c r="AJ355" s="158"/>
      <c r="AK355" s="158"/>
      <c r="AL355" s="158"/>
      <c r="AM355" s="158"/>
      <c r="AN355" s="158"/>
      <c r="AO355" s="158"/>
      <c r="AP355" s="158"/>
      <c r="AQ355" s="158"/>
      <c r="AR355" s="158"/>
      <c r="AS355" s="158"/>
      <c r="AT355" s="158"/>
      <c r="AU355" s="158"/>
      <c r="AV355" s="158"/>
      <c r="AW355" s="158"/>
      <c r="AX355" s="158"/>
      <c r="AY355" s="158"/>
      <c r="AZ355" s="158"/>
      <c r="BA355" s="158"/>
      <c r="BB355" s="158"/>
      <c r="BC355" s="158"/>
      <c r="BD355" s="158"/>
      <c r="BE355" s="158"/>
      <c r="BF355" s="158"/>
      <c r="BG355" s="158"/>
    </row>
    <row r="356" spans="1:59" x14ac:dyDescent="0.3">
      <c r="A356" s="158"/>
      <c r="B356" s="158"/>
      <c r="C356" s="158"/>
      <c r="D356" s="158"/>
      <c r="E356" s="158"/>
      <c r="F356" s="158"/>
      <c r="G356" s="158"/>
      <c r="H356" s="158"/>
      <c r="I356" s="158"/>
      <c r="J356" s="158"/>
      <c r="K356" s="158"/>
      <c r="L356" s="158"/>
      <c r="M356" s="158"/>
      <c r="N356" s="158"/>
      <c r="O356" s="158"/>
      <c r="P356" s="158"/>
      <c r="Q356" s="158"/>
      <c r="R356" s="158"/>
      <c r="S356" s="158"/>
      <c r="T356" s="158"/>
      <c r="U356" s="158"/>
      <c r="V356" s="158"/>
      <c r="W356" s="158"/>
      <c r="X356" s="158"/>
      <c r="Y356" s="158"/>
      <c r="Z356" s="158"/>
      <c r="AA356" s="158"/>
      <c r="AB356" s="158"/>
      <c r="AC356" s="158"/>
      <c r="AD356" s="158"/>
      <c r="AE356" s="158"/>
      <c r="AF356" s="158"/>
      <c r="AG356" s="158"/>
      <c r="AH356" s="158"/>
      <c r="AI356" s="158"/>
      <c r="AJ356" s="158"/>
      <c r="AK356" s="158"/>
      <c r="AL356" s="158"/>
      <c r="AM356" s="158"/>
      <c r="AN356" s="158"/>
      <c r="AO356" s="158"/>
      <c r="AP356" s="158"/>
      <c r="AQ356" s="158"/>
      <c r="AR356" s="158"/>
      <c r="AS356" s="158"/>
      <c r="AT356" s="158"/>
      <c r="AU356" s="158"/>
      <c r="AV356" s="158"/>
      <c r="AW356" s="158"/>
      <c r="AX356" s="158"/>
      <c r="AY356" s="158"/>
      <c r="AZ356" s="158"/>
      <c r="BA356" s="158"/>
      <c r="BB356" s="158"/>
      <c r="BC356" s="158"/>
      <c r="BD356" s="158"/>
      <c r="BE356" s="158"/>
      <c r="BF356" s="158"/>
      <c r="BG356" s="158"/>
    </row>
    <row r="357" spans="1:59" x14ac:dyDescent="0.3">
      <c r="A357" s="158"/>
      <c r="B357" s="158"/>
      <c r="C357" s="158"/>
      <c r="D357" s="158"/>
      <c r="E357" s="158"/>
      <c r="F357" s="158"/>
      <c r="G357" s="158"/>
      <c r="H357" s="158"/>
      <c r="I357" s="158"/>
      <c r="J357" s="158"/>
      <c r="K357" s="158"/>
      <c r="L357" s="158"/>
      <c r="M357" s="158"/>
      <c r="N357" s="158"/>
      <c r="O357" s="158"/>
      <c r="P357" s="158"/>
      <c r="Q357" s="158"/>
      <c r="R357" s="158"/>
      <c r="S357" s="158"/>
      <c r="T357" s="158"/>
      <c r="U357" s="158"/>
      <c r="V357" s="158"/>
      <c r="W357" s="158"/>
      <c r="X357" s="158"/>
      <c r="Y357" s="158"/>
      <c r="Z357" s="158"/>
      <c r="AA357" s="158"/>
      <c r="AB357" s="158"/>
      <c r="AC357" s="158"/>
      <c r="AD357" s="158"/>
      <c r="AE357" s="158"/>
      <c r="AF357" s="158"/>
      <c r="AG357" s="158"/>
      <c r="AH357" s="158"/>
      <c r="AI357" s="158"/>
      <c r="AJ357" s="158"/>
      <c r="AK357" s="158"/>
      <c r="AL357" s="158"/>
      <c r="AM357" s="158"/>
      <c r="AN357" s="158"/>
      <c r="AO357" s="158"/>
      <c r="AP357" s="158"/>
      <c r="AQ357" s="158"/>
      <c r="AR357" s="158"/>
      <c r="AS357" s="158"/>
      <c r="AT357" s="158"/>
      <c r="AU357" s="158"/>
      <c r="AV357" s="158"/>
      <c r="AW357" s="158"/>
      <c r="AX357" s="158"/>
      <c r="AY357" s="158"/>
      <c r="AZ357" s="158"/>
      <c r="BA357" s="158"/>
      <c r="BB357" s="158"/>
      <c r="BC357" s="158"/>
      <c r="BD357" s="158"/>
      <c r="BE357" s="158"/>
      <c r="BF357" s="158"/>
      <c r="BG357" s="158"/>
    </row>
    <row r="358" spans="1:59" x14ac:dyDescent="0.3">
      <c r="A358" s="158"/>
      <c r="B358" s="158"/>
      <c r="C358" s="158"/>
      <c r="D358" s="158"/>
      <c r="E358" s="158"/>
      <c r="F358" s="158"/>
      <c r="G358" s="158"/>
      <c r="H358" s="158"/>
      <c r="I358" s="158"/>
      <c r="J358" s="158"/>
      <c r="K358" s="158"/>
      <c r="L358" s="158"/>
      <c r="M358" s="158"/>
      <c r="N358" s="158"/>
      <c r="O358" s="158"/>
      <c r="P358" s="158"/>
      <c r="Q358" s="158"/>
      <c r="R358" s="158"/>
      <c r="S358" s="158"/>
      <c r="T358" s="158"/>
      <c r="U358" s="158"/>
      <c r="V358" s="158"/>
      <c r="W358" s="158"/>
      <c r="X358" s="158"/>
      <c r="Y358" s="158"/>
      <c r="Z358" s="158"/>
      <c r="AA358" s="158"/>
      <c r="AB358" s="158"/>
      <c r="AC358" s="158"/>
      <c r="AD358" s="158"/>
      <c r="AE358" s="158"/>
      <c r="AF358" s="158"/>
      <c r="AG358" s="158"/>
      <c r="AH358" s="158"/>
      <c r="AI358" s="158"/>
      <c r="AJ358" s="158"/>
      <c r="AK358" s="158"/>
      <c r="AL358" s="158"/>
      <c r="AM358" s="158"/>
      <c r="AN358" s="158"/>
      <c r="AO358" s="158"/>
      <c r="AP358" s="158"/>
      <c r="AQ358" s="158"/>
      <c r="AR358" s="158"/>
      <c r="AS358" s="158"/>
      <c r="AT358" s="158"/>
      <c r="AU358" s="158"/>
      <c r="AV358" s="158"/>
      <c r="AW358" s="158"/>
      <c r="AX358" s="158"/>
      <c r="AY358" s="158"/>
      <c r="AZ358" s="158"/>
      <c r="BA358" s="158"/>
      <c r="BB358" s="158"/>
      <c r="BC358" s="158"/>
      <c r="BD358" s="158"/>
      <c r="BE358" s="158"/>
      <c r="BF358" s="158"/>
      <c r="BG358" s="158"/>
    </row>
    <row r="359" spans="1:59" x14ac:dyDescent="0.3">
      <c r="A359" s="158"/>
      <c r="B359" s="158"/>
      <c r="C359" s="158"/>
      <c r="D359" s="158"/>
      <c r="E359" s="158"/>
      <c r="F359" s="158"/>
      <c r="G359" s="158"/>
      <c r="H359" s="158"/>
      <c r="I359" s="158"/>
      <c r="J359" s="158"/>
      <c r="K359" s="158"/>
      <c r="L359" s="158"/>
      <c r="M359" s="158"/>
      <c r="N359" s="158"/>
      <c r="O359" s="158"/>
      <c r="P359" s="158"/>
      <c r="Q359" s="158"/>
      <c r="R359" s="158"/>
      <c r="S359" s="158"/>
      <c r="T359" s="158"/>
      <c r="U359" s="158"/>
      <c r="V359" s="158"/>
      <c r="W359" s="158"/>
      <c r="X359" s="158"/>
      <c r="Y359" s="158"/>
      <c r="Z359" s="158"/>
      <c r="AA359" s="158"/>
      <c r="AB359" s="158"/>
      <c r="AC359" s="158"/>
      <c r="AD359" s="158"/>
      <c r="AE359" s="158"/>
      <c r="AF359" s="158"/>
      <c r="AG359" s="158"/>
      <c r="AH359" s="158"/>
      <c r="AI359" s="158"/>
      <c r="AJ359" s="158"/>
      <c r="AK359" s="158"/>
      <c r="AL359" s="158"/>
      <c r="AM359" s="158"/>
      <c r="AN359" s="158"/>
      <c r="AO359" s="158"/>
      <c r="AP359" s="158"/>
      <c r="AQ359" s="158"/>
      <c r="AR359" s="158"/>
      <c r="AS359" s="158"/>
      <c r="AT359" s="158"/>
      <c r="AU359" s="158"/>
      <c r="AV359" s="158"/>
      <c r="AW359" s="158"/>
      <c r="AX359" s="158"/>
      <c r="AY359" s="158"/>
      <c r="AZ359" s="158"/>
      <c r="BA359" s="158"/>
      <c r="BB359" s="158"/>
      <c r="BC359" s="158"/>
      <c r="BD359" s="158"/>
      <c r="BE359" s="158"/>
      <c r="BF359" s="158"/>
      <c r="BG359" s="158"/>
    </row>
    <row r="360" spans="1:59" x14ac:dyDescent="0.3">
      <c r="A360" s="158"/>
      <c r="B360" s="158"/>
      <c r="C360" s="158"/>
      <c r="D360" s="158"/>
      <c r="E360" s="158"/>
      <c r="F360" s="158"/>
      <c r="G360" s="158"/>
      <c r="H360" s="158"/>
      <c r="I360" s="158"/>
      <c r="J360" s="158"/>
      <c r="K360" s="158"/>
      <c r="L360" s="158"/>
      <c r="M360" s="158"/>
      <c r="N360" s="158"/>
      <c r="O360" s="158"/>
      <c r="P360" s="158"/>
      <c r="Q360" s="158"/>
      <c r="R360" s="158"/>
      <c r="S360" s="158"/>
      <c r="T360" s="158"/>
      <c r="U360" s="158"/>
      <c r="V360" s="158"/>
      <c r="W360" s="158"/>
      <c r="X360" s="158"/>
      <c r="Y360" s="158"/>
      <c r="Z360" s="158"/>
      <c r="AA360" s="158"/>
      <c r="AB360" s="158"/>
      <c r="AC360" s="158"/>
      <c r="AD360" s="158"/>
      <c r="AE360" s="158"/>
      <c r="AF360" s="158"/>
      <c r="AG360" s="158"/>
      <c r="AH360" s="158"/>
      <c r="AI360" s="158"/>
      <c r="AJ360" s="158"/>
      <c r="AK360" s="158"/>
      <c r="AL360" s="158"/>
      <c r="AM360" s="158"/>
      <c r="AN360" s="158"/>
      <c r="AO360" s="158"/>
      <c r="AP360" s="158"/>
      <c r="AQ360" s="158"/>
      <c r="AR360" s="158"/>
      <c r="AS360" s="158"/>
      <c r="AT360" s="158"/>
      <c r="AU360" s="158"/>
      <c r="AV360" s="158"/>
      <c r="AW360" s="158"/>
      <c r="AX360" s="158"/>
      <c r="AY360" s="158"/>
      <c r="AZ360" s="158"/>
      <c r="BA360" s="158"/>
      <c r="BB360" s="158"/>
      <c r="BC360" s="158"/>
      <c r="BD360" s="158"/>
      <c r="BE360" s="158"/>
      <c r="BF360" s="158"/>
      <c r="BG360" s="158"/>
    </row>
    <row r="361" spans="1:59" x14ac:dyDescent="0.3">
      <c r="A361" s="158"/>
      <c r="B361" s="158"/>
      <c r="C361" s="158"/>
      <c r="D361" s="158"/>
      <c r="E361" s="158"/>
      <c r="F361" s="158"/>
      <c r="G361" s="158"/>
      <c r="H361" s="158"/>
      <c r="I361" s="158"/>
      <c r="J361" s="158"/>
      <c r="K361" s="158"/>
      <c r="L361" s="158"/>
      <c r="M361" s="158"/>
      <c r="N361" s="158"/>
      <c r="O361" s="158"/>
      <c r="P361" s="158"/>
      <c r="Q361" s="158"/>
      <c r="R361" s="158"/>
      <c r="S361" s="158"/>
      <c r="T361" s="158"/>
      <c r="U361" s="158"/>
      <c r="V361" s="158"/>
      <c r="W361" s="158"/>
      <c r="X361" s="158"/>
      <c r="Y361" s="158"/>
      <c r="Z361" s="158"/>
      <c r="AA361" s="158"/>
      <c r="AB361" s="158"/>
      <c r="AC361" s="158"/>
      <c r="AD361" s="158"/>
      <c r="AE361" s="158"/>
      <c r="AF361" s="158"/>
      <c r="AG361" s="158"/>
      <c r="AH361" s="158"/>
      <c r="AI361" s="158"/>
      <c r="AJ361" s="158"/>
      <c r="AK361" s="158"/>
      <c r="AL361" s="158"/>
      <c r="AM361" s="158"/>
      <c r="AN361" s="158"/>
      <c r="AO361" s="158"/>
      <c r="AP361" s="158"/>
      <c r="AQ361" s="158"/>
      <c r="AR361" s="158"/>
      <c r="AS361" s="158"/>
      <c r="AT361" s="158"/>
      <c r="AU361" s="158"/>
      <c r="AV361" s="158"/>
      <c r="AW361" s="158"/>
      <c r="AX361" s="158"/>
      <c r="AY361" s="158"/>
      <c r="AZ361" s="158"/>
      <c r="BA361" s="158"/>
      <c r="BB361" s="158"/>
      <c r="BC361" s="158"/>
      <c r="BD361" s="158"/>
      <c r="BE361" s="158"/>
      <c r="BF361" s="158"/>
      <c r="BG361" s="158"/>
    </row>
    <row r="362" spans="1:59" x14ac:dyDescent="0.3">
      <c r="A362" s="158"/>
      <c r="B362" s="158"/>
      <c r="C362" s="158"/>
      <c r="D362" s="158"/>
      <c r="E362" s="158"/>
      <c r="F362" s="158"/>
      <c r="G362" s="158"/>
      <c r="H362" s="158"/>
      <c r="I362" s="158"/>
      <c r="J362" s="158"/>
      <c r="K362" s="158"/>
      <c r="L362" s="158"/>
      <c r="M362" s="158"/>
      <c r="N362" s="158"/>
      <c r="O362" s="158"/>
      <c r="P362" s="158"/>
      <c r="Q362" s="158"/>
      <c r="R362" s="158"/>
      <c r="S362" s="158"/>
      <c r="T362" s="158"/>
      <c r="U362" s="158"/>
      <c r="V362" s="158"/>
      <c r="W362" s="158"/>
      <c r="X362" s="158"/>
      <c r="Y362" s="158"/>
      <c r="Z362" s="158"/>
      <c r="AA362" s="158"/>
      <c r="AB362" s="158"/>
      <c r="AC362" s="158"/>
      <c r="AD362" s="158"/>
      <c r="AE362" s="158"/>
      <c r="AF362" s="158"/>
      <c r="AG362" s="158"/>
      <c r="AH362" s="158"/>
      <c r="AI362" s="158"/>
      <c r="AJ362" s="158"/>
      <c r="AK362" s="158"/>
      <c r="AL362" s="158"/>
      <c r="AM362" s="158"/>
      <c r="AN362" s="158"/>
      <c r="AO362" s="158"/>
      <c r="AP362" s="158"/>
      <c r="AQ362" s="158"/>
      <c r="AR362" s="158"/>
      <c r="AS362" s="158"/>
      <c r="AT362" s="158"/>
      <c r="AU362" s="158"/>
      <c r="AV362" s="158"/>
      <c r="AW362" s="158"/>
      <c r="AX362" s="158"/>
      <c r="AY362" s="158"/>
      <c r="AZ362" s="158"/>
      <c r="BA362" s="158"/>
      <c r="BB362" s="158"/>
      <c r="BC362" s="158"/>
      <c r="BD362" s="158"/>
      <c r="BE362" s="158"/>
      <c r="BF362" s="158"/>
      <c r="BG362" s="158"/>
    </row>
    <row r="363" spans="1:59" x14ac:dyDescent="0.3">
      <c r="A363" s="158"/>
      <c r="B363" s="158"/>
      <c r="C363" s="158"/>
      <c r="D363" s="158"/>
      <c r="E363" s="158"/>
      <c r="F363" s="158"/>
      <c r="G363" s="158"/>
      <c r="H363" s="158"/>
      <c r="I363" s="158"/>
      <c r="J363" s="158"/>
      <c r="K363" s="158"/>
      <c r="L363" s="158"/>
      <c r="M363" s="158"/>
      <c r="N363" s="158"/>
      <c r="O363" s="158"/>
      <c r="P363" s="158"/>
      <c r="Q363" s="158"/>
      <c r="R363" s="158"/>
      <c r="S363" s="158"/>
      <c r="T363" s="158"/>
      <c r="U363" s="158"/>
      <c r="V363" s="158"/>
      <c r="W363" s="158"/>
      <c r="X363" s="158"/>
      <c r="Y363" s="158"/>
      <c r="Z363" s="158"/>
      <c r="AA363" s="158"/>
      <c r="AB363" s="158"/>
      <c r="AC363" s="158"/>
      <c r="AD363" s="158"/>
      <c r="AE363" s="158"/>
      <c r="AF363" s="158"/>
      <c r="AG363" s="158"/>
      <c r="AH363" s="158"/>
      <c r="AI363" s="158"/>
      <c r="AJ363" s="158"/>
      <c r="AK363" s="158"/>
      <c r="AL363" s="158"/>
      <c r="AM363" s="158"/>
      <c r="AN363" s="158"/>
      <c r="AO363" s="158"/>
      <c r="AP363" s="158"/>
      <c r="AQ363" s="158"/>
      <c r="AR363" s="158"/>
      <c r="AS363" s="158"/>
      <c r="AT363" s="158"/>
      <c r="AU363" s="158"/>
      <c r="AV363" s="158"/>
      <c r="AW363" s="158"/>
      <c r="AX363" s="158"/>
      <c r="AY363" s="158"/>
      <c r="AZ363" s="158"/>
      <c r="BA363" s="158"/>
      <c r="BB363" s="158"/>
      <c r="BC363" s="158"/>
      <c r="BD363" s="158"/>
      <c r="BE363" s="158"/>
      <c r="BF363" s="158"/>
      <c r="BG363" s="158"/>
    </row>
    <row r="364" spans="1:59" x14ac:dyDescent="0.3">
      <c r="A364" s="158"/>
      <c r="B364" s="158"/>
      <c r="C364" s="158"/>
      <c r="D364" s="158"/>
      <c r="E364" s="158"/>
      <c r="F364" s="158"/>
      <c r="G364" s="158"/>
      <c r="H364" s="158"/>
      <c r="I364" s="158"/>
      <c r="J364" s="158"/>
      <c r="K364" s="158"/>
      <c r="L364" s="158"/>
      <c r="M364" s="158"/>
      <c r="N364" s="158"/>
      <c r="O364" s="158"/>
      <c r="P364" s="158"/>
      <c r="Q364" s="158"/>
      <c r="R364" s="158"/>
      <c r="S364" s="158"/>
      <c r="T364" s="158"/>
      <c r="U364" s="158"/>
      <c r="V364" s="158"/>
      <c r="W364" s="158"/>
      <c r="X364" s="158"/>
      <c r="Y364" s="158"/>
      <c r="Z364" s="158"/>
      <c r="AA364" s="158"/>
      <c r="AB364" s="158"/>
      <c r="AC364" s="158"/>
      <c r="AD364" s="158"/>
      <c r="AE364" s="158"/>
      <c r="AF364" s="158"/>
      <c r="AG364" s="158"/>
      <c r="AH364" s="158"/>
      <c r="AI364" s="158"/>
      <c r="AJ364" s="158"/>
      <c r="AK364" s="158"/>
      <c r="AL364" s="158"/>
      <c r="AM364" s="158"/>
      <c r="AN364" s="158"/>
      <c r="AO364" s="158"/>
      <c r="AP364" s="158"/>
      <c r="AQ364" s="158"/>
      <c r="AR364" s="158"/>
      <c r="AS364" s="158"/>
      <c r="AT364" s="158"/>
      <c r="AU364" s="158"/>
      <c r="AV364" s="158"/>
      <c r="AW364" s="158"/>
      <c r="AX364" s="158"/>
      <c r="AY364" s="158"/>
      <c r="AZ364" s="158"/>
      <c r="BA364" s="158"/>
      <c r="BB364" s="158"/>
      <c r="BC364" s="158"/>
      <c r="BD364" s="158"/>
      <c r="BE364" s="158"/>
      <c r="BF364" s="158"/>
      <c r="BG364" s="158"/>
    </row>
    <row r="365" spans="1:59" x14ac:dyDescent="0.3">
      <c r="A365" s="158"/>
      <c r="B365" s="158"/>
      <c r="C365" s="158"/>
      <c r="D365" s="158"/>
      <c r="E365" s="158"/>
      <c r="F365" s="158"/>
      <c r="G365" s="158"/>
      <c r="H365" s="158"/>
      <c r="I365" s="158"/>
      <c r="J365" s="158"/>
      <c r="K365" s="158"/>
      <c r="L365" s="158"/>
      <c r="M365" s="158"/>
      <c r="N365" s="158"/>
      <c r="O365" s="158"/>
      <c r="P365" s="158"/>
      <c r="Q365" s="158"/>
      <c r="R365" s="158"/>
      <c r="S365" s="158"/>
      <c r="T365" s="158"/>
      <c r="U365" s="158"/>
      <c r="V365" s="158"/>
      <c r="W365" s="158"/>
      <c r="X365" s="158"/>
      <c r="Y365" s="158"/>
      <c r="Z365" s="158"/>
      <c r="AA365" s="158"/>
      <c r="AB365" s="158"/>
      <c r="AC365" s="158"/>
      <c r="AD365" s="158"/>
      <c r="AE365" s="158"/>
      <c r="AF365" s="158"/>
      <c r="AG365" s="158"/>
      <c r="AH365" s="158"/>
      <c r="AI365" s="158"/>
      <c r="AJ365" s="158"/>
      <c r="AK365" s="158"/>
      <c r="AL365" s="158"/>
      <c r="AM365" s="158"/>
      <c r="AN365" s="158"/>
      <c r="AO365" s="158"/>
      <c r="AP365" s="158"/>
      <c r="AQ365" s="158"/>
      <c r="AR365" s="158"/>
      <c r="AS365" s="158"/>
      <c r="AT365" s="158"/>
      <c r="AU365" s="158"/>
      <c r="AV365" s="158"/>
      <c r="AW365" s="158"/>
      <c r="AX365" s="158"/>
      <c r="AY365" s="158"/>
      <c r="AZ365" s="158"/>
      <c r="BA365" s="158"/>
      <c r="BB365" s="158"/>
      <c r="BC365" s="158"/>
      <c r="BD365" s="158"/>
      <c r="BE365" s="158"/>
      <c r="BF365" s="158"/>
      <c r="BG365" s="158"/>
    </row>
    <row r="366" spans="1:59" x14ac:dyDescent="0.3">
      <c r="A366" s="158"/>
      <c r="B366" s="158"/>
      <c r="C366" s="158"/>
      <c r="D366" s="158"/>
      <c r="E366" s="158"/>
      <c r="F366" s="158"/>
      <c r="G366" s="158"/>
      <c r="H366" s="158"/>
      <c r="I366" s="158"/>
      <c r="J366" s="158"/>
      <c r="K366" s="158"/>
      <c r="L366" s="158"/>
      <c r="M366" s="158"/>
      <c r="N366" s="158"/>
      <c r="O366" s="158"/>
      <c r="P366" s="158"/>
      <c r="Q366" s="158"/>
      <c r="R366" s="158"/>
      <c r="S366" s="158"/>
      <c r="T366" s="158"/>
      <c r="U366" s="158"/>
      <c r="V366" s="158"/>
      <c r="W366" s="158"/>
      <c r="X366" s="158"/>
      <c r="Y366" s="158"/>
      <c r="Z366" s="158"/>
      <c r="AA366" s="158"/>
      <c r="AB366" s="158"/>
      <c r="AC366" s="158"/>
      <c r="AD366" s="158"/>
      <c r="AE366" s="158"/>
      <c r="AF366" s="158"/>
      <c r="AG366" s="158"/>
      <c r="AH366" s="158"/>
      <c r="AI366" s="158"/>
      <c r="AJ366" s="158"/>
      <c r="AK366" s="158"/>
      <c r="AL366" s="158"/>
      <c r="AM366" s="158"/>
      <c r="AN366" s="158"/>
      <c r="AO366" s="158"/>
      <c r="AP366" s="158"/>
      <c r="AQ366" s="158"/>
      <c r="AR366" s="158"/>
      <c r="AS366" s="158"/>
      <c r="AT366" s="158"/>
      <c r="AU366" s="158"/>
      <c r="AV366" s="158"/>
      <c r="AW366" s="158"/>
      <c r="AX366" s="158"/>
      <c r="AY366" s="158"/>
      <c r="AZ366" s="158"/>
      <c r="BA366" s="158"/>
      <c r="BB366" s="158"/>
      <c r="BC366" s="158"/>
      <c r="BD366" s="158"/>
      <c r="BE366" s="158"/>
      <c r="BF366" s="158"/>
      <c r="BG366" s="158"/>
    </row>
    <row r="367" spans="1:59" x14ac:dyDescent="0.3">
      <c r="A367" s="158"/>
      <c r="B367" s="158"/>
      <c r="C367" s="158"/>
      <c r="D367" s="158"/>
      <c r="E367" s="158"/>
      <c r="F367" s="158"/>
      <c r="G367" s="158"/>
      <c r="H367" s="158"/>
      <c r="I367" s="158"/>
      <c r="J367" s="158"/>
      <c r="K367" s="158"/>
      <c r="L367" s="158"/>
      <c r="M367" s="158"/>
      <c r="N367" s="158"/>
      <c r="O367" s="158"/>
      <c r="P367" s="158"/>
      <c r="Q367" s="158"/>
      <c r="R367" s="158"/>
      <c r="S367" s="158"/>
      <c r="T367" s="158"/>
      <c r="U367" s="158"/>
      <c r="V367" s="158"/>
      <c r="W367" s="158"/>
      <c r="X367" s="158"/>
      <c r="Y367" s="158"/>
      <c r="Z367" s="158"/>
      <c r="AA367" s="158"/>
      <c r="AB367" s="158"/>
      <c r="AC367" s="158"/>
      <c r="AD367" s="158"/>
      <c r="AE367" s="158"/>
      <c r="AF367" s="158"/>
      <c r="AG367" s="158"/>
      <c r="AH367" s="158"/>
      <c r="AI367" s="158"/>
      <c r="AJ367" s="158"/>
      <c r="AK367" s="158"/>
      <c r="AL367" s="158"/>
      <c r="AM367" s="158"/>
      <c r="AN367" s="158"/>
      <c r="AO367" s="158"/>
      <c r="AP367" s="158"/>
      <c r="AQ367" s="158"/>
      <c r="AR367" s="158"/>
      <c r="AS367" s="158"/>
      <c r="AT367" s="158"/>
      <c r="AU367" s="158"/>
      <c r="AV367" s="158"/>
      <c r="AW367" s="158"/>
      <c r="AX367" s="158"/>
      <c r="AY367" s="158"/>
      <c r="AZ367" s="158"/>
      <c r="BA367" s="158"/>
      <c r="BB367" s="158"/>
      <c r="BC367" s="158"/>
      <c r="BD367" s="158"/>
      <c r="BE367" s="158"/>
      <c r="BF367" s="158"/>
      <c r="BG367" s="158"/>
    </row>
    <row r="368" spans="1:59" x14ac:dyDescent="0.3">
      <c r="A368" s="158"/>
      <c r="B368" s="158"/>
      <c r="C368" s="158"/>
      <c r="D368" s="158"/>
      <c r="E368" s="158"/>
      <c r="F368" s="158"/>
      <c r="G368" s="158"/>
      <c r="H368" s="158"/>
      <c r="I368" s="158"/>
      <c r="J368" s="158"/>
      <c r="K368" s="158"/>
      <c r="L368" s="158"/>
      <c r="M368" s="158"/>
      <c r="N368" s="158"/>
      <c r="O368" s="158"/>
      <c r="P368" s="158"/>
      <c r="Q368" s="158"/>
      <c r="R368" s="158"/>
      <c r="S368" s="158"/>
      <c r="T368" s="158"/>
      <c r="U368" s="158"/>
      <c r="V368" s="158"/>
      <c r="W368" s="158"/>
      <c r="X368" s="158"/>
      <c r="Y368" s="158"/>
      <c r="Z368" s="158"/>
      <c r="AA368" s="158"/>
      <c r="AB368" s="158"/>
      <c r="AC368" s="158"/>
      <c r="AD368" s="158"/>
      <c r="AE368" s="158"/>
      <c r="AF368" s="158"/>
      <c r="AG368" s="158"/>
      <c r="AH368" s="158"/>
      <c r="AI368" s="158"/>
      <c r="AJ368" s="158"/>
      <c r="AK368" s="158"/>
      <c r="AL368" s="158"/>
      <c r="AM368" s="158"/>
      <c r="AN368" s="158"/>
      <c r="AO368" s="158"/>
      <c r="AP368" s="158"/>
      <c r="AQ368" s="158"/>
      <c r="AR368" s="158"/>
      <c r="AS368" s="158"/>
      <c r="AT368" s="158"/>
      <c r="AU368" s="158"/>
      <c r="AV368" s="158"/>
      <c r="AW368" s="158"/>
      <c r="AX368" s="158"/>
      <c r="AY368" s="158"/>
      <c r="AZ368" s="158"/>
      <c r="BA368" s="158"/>
      <c r="BB368" s="158"/>
      <c r="BC368" s="158"/>
      <c r="BD368" s="158"/>
      <c r="BE368" s="158"/>
      <c r="BF368" s="158"/>
      <c r="BG368" s="158"/>
    </row>
    <row r="369" spans="1:59" x14ac:dyDescent="0.3">
      <c r="A369" s="158"/>
      <c r="B369" s="158"/>
      <c r="C369" s="158"/>
      <c r="D369" s="158"/>
      <c r="E369" s="158"/>
      <c r="F369" s="158"/>
      <c r="G369" s="158"/>
      <c r="H369" s="158"/>
      <c r="I369" s="158"/>
      <c r="J369" s="158"/>
      <c r="K369" s="158"/>
      <c r="L369" s="158"/>
      <c r="M369" s="158"/>
      <c r="N369" s="158"/>
      <c r="O369" s="158"/>
      <c r="P369" s="158"/>
      <c r="Q369" s="158"/>
      <c r="R369" s="158"/>
      <c r="S369" s="158"/>
      <c r="T369" s="158"/>
      <c r="U369" s="158"/>
      <c r="V369" s="158"/>
      <c r="W369" s="158"/>
      <c r="X369" s="158"/>
      <c r="Y369" s="158"/>
      <c r="Z369" s="158"/>
      <c r="AA369" s="158"/>
      <c r="AB369" s="158"/>
      <c r="AC369" s="158"/>
      <c r="AD369" s="158"/>
      <c r="AE369" s="158"/>
      <c r="AF369" s="158"/>
      <c r="AG369" s="158"/>
      <c r="AH369" s="158"/>
      <c r="AI369" s="158"/>
      <c r="AJ369" s="158"/>
      <c r="AK369" s="158"/>
      <c r="AL369" s="158"/>
      <c r="AM369" s="158"/>
      <c r="AN369" s="158"/>
      <c r="AO369" s="158"/>
      <c r="AP369" s="158"/>
      <c r="AQ369" s="158"/>
      <c r="AR369" s="158"/>
      <c r="AS369" s="158"/>
      <c r="AT369" s="158"/>
      <c r="AU369" s="158"/>
      <c r="AV369" s="158"/>
      <c r="AW369" s="158"/>
      <c r="AX369" s="158"/>
      <c r="AY369" s="158"/>
      <c r="AZ369" s="158"/>
      <c r="BA369" s="158"/>
      <c r="BB369" s="158"/>
      <c r="BC369" s="158"/>
      <c r="BD369" s="158"/>
      <c r="BE369" s="158"/>
      <c r="BF369" s="158"/>
      <c r="BG369" s="158"/>
    </row>
    <row r="370" spans="1:59" x14ac:dyDescent="0.3">
      <c r="A370" s="158"/>
      <c r="B370" s="158"/>
      <c r="C370" s="158"/>
      <c r="D370" s="158"/>
      <c r="E370" s="158"/>
      <c r="F370" s="158"/>
      <c r="G370" s="158"/>
      <c r="H370" s="158"/>
      <c r="I370" s="158"/>
      <c r="J370" s="158"/>
      <c r="K370" s="158"/>
      <c r="L370" s="158"/>
      <c r="M370" s="158"/>
      <c r="N370" s="158"/>
      <c r="O370" s="158"/>
      <c r="P370" s="158"/>
      <c r="Q370" s="158"/>
      <c r="R370" s="158"/>
      <c r="S370" s="158"/>
      <c r="T370" s="158"/>
      <c r="U370" s="158"/>
      <c r="V370" s="158"/>
      <c r="W370" s="158"/>
      <c r="X370" s="158"/>
      <c r="Y370" s="158"/>
      <c r="Z370" s="158"/>
      <c r="AA370" s="158"/>
      <c r="AB370" s="158"/>
      <c r="AC370" s="158"/>
      <c r="AD370" s="158"/>
      <c r="AE370" s="158"/>
      <c r="AF370" s="158"/>
      <c r="AG370" s="158"/>
      <c r="AH370" s="158"/>
      <c r="AI370" s="158"/>
      <c r="AJ370" s="158"/>
      <c r="AK370" s="158"/>
      <c r="AL370" s="158"/>
      <c r="AM370" s="158"/>
      <c r="AN370" s="158"/>
      <c r="AO370" s="158"/>
      <c r="AP370" s="158"/>
      <c r="AQ370" s="158"/>
      <c r="AR370" s="158"/>
      <c r="AS370" s="158"/>
      <c r="AT370" s="158"/>
      <c r="AU370" s="158"/>
      <c r="AV370" s="158"/>
      <c r="AW370" s="158"/>
      <c r="AX370" s="158"/>
      <c r="AY370" s="158"/>
      <c r="AZ370" s="158"/>
      <c r="BA370" s="158"/>
      <c r="BB370" s="158"/>
      <c r="BC370" s="158"/>
      <c r="BD370" s="158"/>
      <c r="BE370" s="158"/>
      <c r="BF370" s="158"/>
      <c r="BG370" s="158"/>
    </row>
    <row r="371" spans="1:59" x14ac:dyDescent="0.3">
      <c r="A371" s="158"/>
      <c r="B371" s="158"/>
      <c r="C371" s="158"/>
      <c r="D371" s="158"/>
      <c r="E371" s="158"/>
      <c r="F371" s="158"/>
      <c r="G371" s="158"/>
      <c r="H371" s="158"/>
      <c r="I371" s="158"/>
      <c r="J371" s="158"/>
      <c r="K371" s="158"/>
      <c r="L371" s="158"/>
      <c r="M371" s="158"/>
      <c r="N371" s="158"/>
      <c r="O371" s="158"/>
      <c r="P371" s="158"/>
      <c r="Q371" s="158"/>
      <c r="R371" s="158"/>
      <c r="S371" s="158"/>
      <c r="T371" s="158"/>
      <c r="U371" s="158"/>
      <c r="V371" s="158"/>
      <c r="W371" s="158"/>
      <c r="X371" s="158"/>
      <c r="Y371" s="158"/>
      <c r="Z371" s="158"/>
      <c r="AA371" s="158"/>
      <c r="AB371" s="158"/>
      <c r="AC371" s="158"/>
      <c r="AD371" s="158"/>
      <c r="AE371" s="158"/>
      <c r="AF371" s="158"/>
      <c r="AG371" s="158"/>
      <c r="AH371" s="158"/>
      <c r="AI371" s="158"/>
      <c r="AJ371" s="158"/>
      <c r="AK371" s="158"/>
      <c r="AL371" s="158"/>
      <c r="AM371" s="158"/>
      <c r="AN371" s="158"/>
      <c r="AO371" s="158"/>
      <c r="AP371" s="158"/>
      <c r="AQ371" s="158"/>
      <c r="AR371" s="158"/>
      <c r="AS371" s="158"/>
      <c r="AT371" s="158"/>
      <c r="AU371" s="158"/>
      <c r="AV371" s="158"/>
      <c r="AW371" s="158"/>
      <c r="AX371" s="158"/>
      <c r="AY371" s="158"/>
      <c r="AZ371" s="158"/>
      <c r="BA371" s="158"/>
      <c r="BB371" s="158"/>
      <c r="BC371" s="158"/>
      <c r="BD371" s="158"/>
      <c r="BE371" s="158"/>
      <c r="BF371" s="158"/>
      <c r="BG371" s="158"/>
    </row>
    <row r="372" spans="1:59" x14ac:dyDescent="0.3">
      <c r="A372" s="158"/>
      <c r="B372" s="158"/>
      <c r="C372" s="158"/>
      <c r="D372" s="158"/>
      <c r="E372" s="158"/>
      <c r="F372" s="158"/>
      <c r="G372" s="158"/>
      <c r="H372" s="158"/>
      <c r="I372" s="158"/>
      <c r="J372" s="158"/>
      <c r="K372" s="158"/>
      <c r="L372" s="158"/>
      <c r="M372" s="158"/>
      <c r="N372" s="158"/>
      <c r="O372" s="158"/>
      <c r="P372" s="158"/>
      <c r="Q372" s="158"/>
      <c r="R372" s="158"/>
      <c r="S372" s="158"/>
      <c r="T372" s="158"/>
      <c r="U372" s="158"/>
      <c r="V372" s="158"/>
      <c r="W372" s="158"/>
      <c r="X372" s="158"/>
      <c r="Y372" s="158"/>
      <c r="Z372" s="158"/>
      <c r="AA372" s="158"/>
      <c r="AB372" s="158"/>
      <c r="AC372" s="158"/>
      <c r="AD372" s="158"/>
      <c r="AE372" s="158"/>
      <c r="AF372" s="158"/>
      <c r="AG372" s="158"/>
      <c r="AH372" s="158"/>
      <c r="AI372" s="158"/>
      <c r="AJ372" s="158"/>
      <c r="AK372" s="158"/>
      <c r="AL372" s="158"/>
      <c r="AM372" s="158"/>
      <c r="AN372" s="158"/>
      <c r="AO372" s="158"/>
      <c r="AP372" s="158"/>
      <c r="AQ372" s="158"/>
      <c r="AR372" s="158"/>
      <c r="AS372" s="158"/>
      <c r="AT372" s="158"/>
      <c r="AU372" s="158"/>
      <c r="AV372" s="158"/>
      <c r="AW372" s="158"/>
      <c r="AX372" s="158"/>
      <c r="AY372" s="158"/>
      <c r="AZ372" s="158"/>
      <c r="BA372" s="158"/>
      <c r="BB372" s="158"/>
      <c r="BC372" s="158"/>
      <c r="BD372" s="158"/>
      <c r="BE372" s="158"/>
      <c r="BF372" s="158"/>
      <c r="BG372" s="158"/>
    </row>
    <row r="373" spans="1:59" x14ac:dyDescent="0.3">
      <c r="A373" s="158"/>
      <c r="B373" s="158"/>
      <c r="C373" s="158"/>
      <c r="D373" s="158"/>
      <c r="E373" s="158"/>
      <c r="F373" s="158"/>
      <c r="G373" s="158"/>
      <c r="H373" s="158"/>
      <c r="I373" s="158"/>
      <c r="J373" s="158"/>
      <c r="K373" s="158"/>
      <c r="L373" s="158"/>
      <c r="M373" s="158"/>
      <c r="N373" s="158"/>
      <c r="O373" s="158"/>
      <c r="P373" s="158"/>
      <c r="Q373" s="158"/>
      <c r="R373" s="158"/>
      <c r="S373" s="158"/>
      <c r="T373" s="158"/>
      <c r="U373" s="158"/>
      <c r="V373" s="158"/>
      <c r="W373" s="158"/>
      <c r="X373" s="158"/>
      <c r="Y373" s="158"/>
      <c r="Z373" s="158"/>
      <c r="AA373" s="158"/>
      <c r="AB373" s="158"/>
      <c r="AC373" s="158"/>
      <c r="AD373" s="158"/>
      <c r="AE373" s="158"/>
      <c r="AF373" s="158"/>
      <c r="AG373" s="158"/>
      <c r="AH373" s="158"/>
      <c r="AI373" s="158"/>
      <c r="AJ373" s="158"/>
      <c r="AK373" s="158"/>
      <c r="AL373" s="158"/>
      <c r="AM373" s="158"/>
      <c r="AN373" s="158"/>
      <c r="AO373" s="158"/>
      <c r="AP373" s="158"/>
      <c r="AQ373" s="158"/>
      <c r="AR373" s="158"/>
      <c r="AS373" s="158"/>
      <c r="AT373" s="158"/>
      <c r="AU373" s="158"/>
      <c r="AV373" s="158"/>
      <c r="AW373" s="158"/>
      <c r="AX373" s="158"/>
      <c r="AY373" s="158"/>
      <c r="AZ373" s="158"/>
      <c r="BA373" s="158"/>
      <c r="BB373" s="158"/>
      <c r="BC373" s="158"/>
      <c r="BD373" s="158"/>
      <c r="BE373" s="158"/>
      <c r="BF373" s="158"/>
      <c r="BG373" s="158"/>
    </row>
    <row r="374" spans="1:59" x14ac:dyDescent="0.3">
      <c r="A374" s="158"/>
      <c r="B374" s="158"/>
      <c r="C374" s="158"/>
      <c r="D374" s="158"/>
      <c r="E374" s="158"/>
      <c r="F374" s="158"/>
      <c r="G374" s="158"/>
      <c r="H374" s="158"/>
      <c r="I374" s="158"/>
      <c r="J374" s="158"/>
      <c r="K374" s="158"/>
      <c r="L374" s="158"/>
      <c r="M374" s="158"/>
      <c r="N374" s="158"/>
      <c r="O374" s="158"/>
      <c r="P374" s="158"/>
      <c r="Q374" s="158"/>
      <c r="R374" s="158"/>
      <c r="S374" s="158"/>
      <c r="T374" s="158"/>
      <c r="U374" s="158"/>
      <c r="V374" s="158"/>
      <c r="W374" s="158"/>
      <c r="X374" s="158"/>
      <c r="Y374" s="158"/>
      <c r="Z374" s="158"/>
      <c r="AA374" s="158"/>
      <c r="AB374" s="158"/>
      <c r="AC374" s="158"/>
      <c r="AD374" s="158"/>
      <c r="AE374" s="158"/>
      <c r="AF374" s="158"/>
      <c r="AG374" s="158"/>
      <c r="AH374" s="158"/>
      <c r="AI374" s="158"/>
      <c r="AJ374" s="158"/>
      <c r="AK374" s="158"/>
      <c r="AL374" s="158"/>
      <c r="AM374" s="158"/>
      <c r="AN374" s="158"/>
      <c r="AO374" s="158"/>
      <c r="AP374" s="158"/>
      <c r="AQ374" s="158"/>
      <c r="AR374" s="158"/>
      <c r="AS374" s="158"/>
      <c r="AT374" s="158"/>
      <c r="AU374" s="158"/>
      <c r="AV374" s="158"/>
      <c r="AW374" s="158"/>
      <c r="AX374" s="158"/>
      <c r="AY374" s="158"/>
      <c r="AZ374" s="158"/>
      <c r="BA374" s="158"/>
      <c r="BB374" s="158"/>
      <c r="BC374" s="158"/>
      <c r="BD374" s="158"/>
      <c r="BE374" s="158"/>
      <c r="BF374" s="158"/>
      <c r="BG374" s="158"/>
    </row>
    <row r="375" spans="1:59" x14ac:dyDescent="0.3">
      <c r="A375" s="158"/>
      <c r="B375" s="158"/>
      <c r="C375" s="158"/>
      <c r="D375" s="158"/>
      <c r="E375" s="158"/>
      <c r="F375" s="158"/>
      <c r="G375" s="158"/>
      <c r="H375" s="158"/>
      <c r="I375" s="158"/>
      <c r="J375" s="158"/>
      <c r="K375" s="158"/>
      <c r="L375" s="158"/>
      <c r="M375" s="158"/>
      <c r="N375" s="158"/>
      <c r="O375" s="158"/>
      <c r="P375" s="158"/>
      <c r="Q375" s="158"/>
      <c r="R375" s="158"/>
      <c r="S375" s="158"/>
      <c r="T375" s="158"/>
      <c r="U375" s="158"/>
      <c r="V375" s="158"/>
      <c r="W375" s="158"/>
      <c r="X375" s="158"/>
      <c r="Y375" s="158"/>
      <c r="Z375" s="158"/>
      <c r="AA375" s="158"/>
      <c r="AB375" s="158"/>
      <c r="AC375" s="158"/>
      <c r="AD375" s="158"/>
      <c r="AE375" s="158"/>
      <c r="AF375" s="158"/>
      <c r="AG375" s="158"/>
      <c r="AH375" s="158"/>
      <c r="AI375" s="158"/>
      <c r="AJ375" s="158"/>
      <c r="AK375" s="158"/>
      <c r="AL375" s="158"/>
      <c r="AM375" s="158"/>
      <c r="AN375" s="158"/>
      <c r="AO375" s="158"/>
      <c r="AP375" s="158"/>
      <c r="AQ375" s="158"/>
      <c r="AR375" s="158"/>
      <c r="AS375" s="158"/>
      <c r="AT375" s="158"/>
      <c r="AU375" s="158"/>
      <c r="AV375" s="158"/>
      <c r="AW375" s="158"/>
      <c r="AX375" s="158"/>
      <c r="AY375" s="158"/>
      <c r="AZ375" s="158"/>
      <c r="BA375" s="158"/>
      <c r="BB375" s="158"/>
      <c r="BC375" s="158"/>
      <c r="BD375" s="158"/>
      <c r="BE375" s="158"/>
      <c r="BF375" s="158"/>
      <c r="BG375" s="158"/>
    </row>
    <row r="376" spans="1:59" x14ac:dyDescent="0.3">
      <c r="A376" s="158"/>
      <c r="B376" s="158"/>
      <c r="C376" s="158"/>
      <c r="D376" s="158"/>
      <c r="E376" s="158"/>
      <c r="F376" s="158"/>
      <c r="G376" s="158"/>
      <c r="H376" s="158"/>
      <c r="I376" s="158"/>
      <c r="J376" s="158"/>
      <c r="K376" s="158"/>
      <c r="L376" s="158"/>
      <c r="M376" s="158"/>
      <c r="N376" s="158"/>
      <c r="O376" s="158"/>
      <c r="P376" s="158"/>
      <c r="Q376" s="158"/>
      <c r="R376" s="158"/>
      <c r="S376" s="158"/>
      <c r="T376" s="158"/>
      <c r="U376" s="158"/>
      <c r="V376" s="158"/>
      <c r="W376" s="158"/>
      <c r="X376" s="158"/>
      <c r="Y376" s="158"/>
      <c r="Z376" s="158"/>
      <c r="AA376" s="158"/>
      <c r="AB376" s="158"/>
      <c r="AC376" s="158"/>
      <c r="AD376" s="158"/>
      <c r="AE376" s="158"/>
      <c r="AF376" s="158"/>
      <c r="AG376" s="158"/>
      <c r="AH376" s="158"/>
      <c r="AI376" s="158"/>
      <c r="AJ376" s="158"/>
      <c r="AK376" s="158"/>
      <c r="AL376" s="158"/>
      <c r="AM376" s="158"/>
      <c r="AN376" s="158"/>
      <c r="AO376" s="158"/>
      <c r="AP376" s="158"/>
      <c r="AQ376" s="158"/>
      <c r="AR376" s="158"/>
      <c r="AS376" s="158"/>
      <c r="AT376" s="158"/>
      <c r="AU376" s="158"/>
      <c r="AV376" s="158"/>
      <c r="AW376" s="158"/>
      <c r="AX376" s="158"/>
      <c r="AY376" s="158"/>
      <c r="AZ376" s="158"/>
      <c r="BA376" s="158"/>
      <c r="BB376" s="158"/>
      <c r="BC376" s="158"/>
      <c r="BD376" s="158"/>
      <c r="BE376" s="158"/>
      <c r="BF376" s="158"/>
      <c r="BG376" s="158"/>
    </row>
    <row r="377" spans="1:59" x14ac:dyDescent="0.3">
      <c r="A377" s="158"/>
      <c r="B377" s="158"/>
      <c r="C377" s="158"/>
      <c r="D377" s="158"/>
      <c r="E377" s="158"/>
      <c r="F377" s="158"/>
      <c r="G377" s="158"/>
      <c r="H377" s="158"/>
      <c r="I377" s="158"/>
      <c r="J377" s="158"/>
      <c r="K377" s="158"/>
      <c r="L377" s="158"/>
      <c r="M377" s="158"/>
      <c r="N377" s="158"/>
      <c r="O377" s="158"/>
      <c r="P377" s="158"/>
      <c r="Q377" s="158"/>
      <c r="R377" s="158"/>
      <c r="S377" s="158"/>
      <c r="T377" s="158"/>
      <c r="U377" s="158"/>
      <c r="V377" s="158"/>
      <c r="W377" s="158"/>
      <c r="X377" s="158"/>
      <c r="Y377" s="158"/>
      <c r="Z377" s="158"/>
      <c r="AA377" s="158"/>
      <c r="AB377" s="158"/>
      <c r="AC377" s="158"/>
      <c r="AD377" s="158"/>
      <c r="AE377" s="158"/>
      <c r="AF377" s="158"/>
      <c r="AG377" s="158"/>
      <c r="AH377" s="158"/>
      <c r="AI377" s="158"/>
      <c r="AJ377" s="158"/>
      <c r="AK377" s="158"/>
      <c r="AL377" s="158"/>
      <c r="AM377" s="158"/>
      <c r="AN377" s="158"/>
      <c r="AO377" s="158"/>
      <c r="AP377" s="158"/>
      <c r="AQ377" s="158"/>
      <c r="AR377" s="158"/>
      <c r="AS377" s="158"/>
      <c r="AT377" s="158"/>
      <c r="AU377" s="158"/>
      <c r="AV377" s="158"/>
      <c r="AW377" s="158"/>
      <c r="AX377" s="158"/>
      <c r="AY377" s="158"/>
      <c r="AZ377" s="158"/>
      <c r="BA377" s="158"/>
      <c r="BB377" s="158"/>
      <c r="BC377" s="158"/>
      <c r="BD377" s="158"/>
      <c r="BE377" s="158"/>
      <c r="BF377" s="158"/>
      <c r="BG377" s="158"/>
    </row>
    <row r="378" spans="1:59" x14ac:dyDescent="0.3">
      <c r="A378" s="158"/>
      <c r="B378" s="158"/>
      <c r="C378" s="158"/>
      <c r="D378" s="158"/>
      <c r="E378" s="158"/>
      <c r="F378" s="158"/>
      <c r="G378" s="158"/>
      <c r="H378" s="158"/>
      <c r="I378" s="158"/>
      <c r="J378" s="158"/>
      <c r="K378" s="158"/>
      <c r="L378" s="158"/>
      <c r="M378" s="158"/>
      <c r="N378" s="158"/>
      <c r="O378" s="158"/>
      <c r="P378" s="158"/>
      <c r="Q378" s="158"/>
      <c r="R378" s="158"/>
      <c r="S378" s="158"/>
      <c r="T378" s="158"/>
      <c r="U378" s="158"/>
      <c r="V378" s="158"/>
      <c r="W378" s="158"/>
      <c r="X378" s="158"/>
      <c r="Y378" s="158"/>
      <c r="Z378" s="158"/>
      <c r="AA378" s="158"/>
      <c r="AB378" s="158"/>
      <c r="AC378" s="158"/>
      <c r="AD378" s="158"/>
      <c r="AE378" s="158"/>
      <c r="AF378" s="158"/>
      <c r="AG378" s="158"/>
      <c r="AH378" s="158"/>
      <c r="AI378" s="158"/>
      <c r="AJ378" s="158"/>
      <c r="AK378" s="158"/>
      <c r="AL378" s="158"/>
      <c r="AM378" s="158"/>
      <c r="AN378" s="158"/>
      <c r="AO378" s="158"/>
      <c r="AP378" s="158"/>
      <c r="AQ378" s="158"/>
      <c r="AR378" s="158"/>
      <c r="AS378" s="158"/>
      <c r="AT378" s="158"/>
      <c r="AU378" s="158"/>
      <c r="AV378" s="158"/>
      <c r="AW378" s="158"/>
      <c r="AX378" s="158"/>
      <c r="AY378" s="158"/>
      <c r="AZ378" s="158"/>
      <c r="BA378" s="158"/>
      <c r="BB378" s="158"/>
      <c r="BC378" s="158"/>
      <c r="BD378" s="158"/>
      <c r="BE378" s="158"/>
      <c r="BF378" s="158"/>
      <c r="BG378" s="158"/>
    </row>
    <row r="379" spans="1:59" x14ac:dyDescent="0.3">
      <c r="A379" s="158"/>
      <c r="B379" s="158"/>
      <c r="C379" s="158"/>
      <c r="D379" s="158"/>
      <c r="E379" s="158"/>
      <c r="F379" s="158"/>
      <c r="G379" s="158"/>
      <c r="H379" s="158"/>
      <c r="I379" s="158"/>
      <c r="J379" s="158"/>
      <c r="K379" s="158"/>
      <c r="L379" s="158"/>
      <c r="M379" s="158"/>
      <c r="N379" s="158"/>
      <c r="O379" s="158"/>
      <c r="P379" s="158"/>
      <c r="Q379" s="158"/>
      <c r="R379" s="158"/>
      <c r="S379" s="158"/>
      <c r="T379" s="158"/>
      <c r="U379" s="158"/>
      <c r="V379" s="158"/>
      <c r="W379" s="158"/>
      <c r="X379" s="158"/>
      <c r="Y379" s="158"/>
      <c r="Z379" s="158"/>
      <c r="AA379" s="158"/>
      <c r="AB379" s="158"/>
      <c r="AC379" s="158"/>
      <c r="AD379" s="158"/>
      <c r="AE379" s="158"/>
      <c r="AF379" s="158"/>
      <c r="AG379" s="158"/>
      <c r="AH379" s="158"/>
      <c r="AI379" s="158"/>
      <c r="AJ379" s="158"/>
      <c r="AK379" s="158"/>
      <c r="AL379" s="158"/>
      <c r="AM379" s="158"/>
      <c r="AN379" s="158"/>
      <c r="AO379" s="158"/>
      <c r="AP379" s="158"/>
      <c r="AQ379" s="158"/>
      <c r="AR379" s="158"/>
      <c r="AS379" s="158"/>
      <c r="AT379" s="158"/>
      <c r="AU379" s="158"/>
      <c r="AV379" s="158"/>
      <c r="AW379" s="158"/>
      <c r="AX379" s="158"/>
      <c r="AY379" s="158"/>
      <c r="AZ379" s="158"/>
      <c r="BA379" s="158"/>
      <c r="BB379" s="158"/>
      <c r="BC379" s="158"/>
      <c r="BD379" s="158"/>
      <c r="BE379" s="158"/>
      <c r="BF379" s="158"/>
      <c r="BG379" s="158"/>
    </row>
    <row r="380" spans="1:59" x14ac:dyDescent="0.3">
      <c r="A380" s="158"/>
      <c r="B380" s="158"/>
      <c r="C380" s="158"/>
      <c r="D380" s="158"/>
      <c r="E380" s="158"/>
      <c r="F380" s="158"/>
      <c r="G380" s="158"/>
      <c r="H380" s="158"/>
      <c r="I380" s="158"/>
      <c r="J380" s="158"/>
      <c r="K380" s="158"/>
      <c r="L380" s="158"/>
      <c r="M380" s="158"/>
      <c r="N380" s="158"/>
      <c r="O380" s="158"/>
      <c r="P380" s="158"/>
      <c r="Q380" s="158"/>
      <c r="R380" s="158"/>
      <c r="S380" s="158"/>
      <c r="T380" s="158"/>
      <c r="U380" s="158"/>
      <c r="V380" s="158"/>
      <c r="W380" s="158"/>
      <c r="X380" s="158"/>
      <c r="Y380" s="158"/>
      <c r="Z380" s="158"/>
      <c r="AA380" s="158"/>
      <c r="AB380" s="158"/>
      <c r="AC380" s="158"/>
      <c r="AD380" s="158"/>
      <c r="AE380" s="158"/>
      <c r="AF380" s="158"/>
      <c r="AG380" s="158"/>
      <c r="AH380" s="158"/>
      <c r="AI380" s="158"/>
      <c r="AJ380" s="158"/>
      <c r="AK380" s="158"/>
      <c r="AL380" s="158"/>
      <c r="AM380" s="158"/>
      <c r="AN380" s="158"/>
      <c r="AO380" s="158"/>
      <c r="AP380" s="158"/>
      <c r="AQ380" s="158"/>
      <c r="AR380" s="158"/>
      <c r="AS380" s="158"/>
      <c r="AT380" s="158"/>
      <c r="AU380" s="158"/>
      <c r="AV380" s="158"/>
      <c r="AW380" s="158"/>
      <c r="AX380" s="158"/>
      <c r="AY380" s="158"/>
      <c r="AZ380" s="158"/>
      <c r="BA380" s="158"/>
      <c r="BB380" s="158"/>
      <c r="BC380" s="158"/>
      <c r="BD380" s="158"/>
      <c r="BE380" s="158"/>
      <c r="BF380" s="158"/>
      <c r="BG380" s="158"/>
    </row>
    <row r="381" spans="1:59" x14ac:dyDescent="0.3">
      <c r="A381" s="158"/>
      <c r="B381" s="158"/>
      <c r="C381" s="158"/>
      <c r="D381" s="158"/>
      <c r="E381" s="158"/>
      <c r="F381" s="158"/>
      <c r="G381" s="158"/>
      <c r="H381" s="158"/>
      <c r="I381" s="158"/>
      <c r="J381" s="158"/>
      <c r="K381" s="158"/>
      <c r="L381" s="158"/>
      <c r="M381" s="158"/>
      <c r="N381" s="158"/>
      <c r="O381" s="158"/>
      <c r="P381" s="158"/>
      <c r="Q381" s="158"/>
      <c r="R381" s="158"/>
      <c r="S381" s="158"/>
      <c r="T381" s="158"/>
      <c r="U381" s="158"/>
      <c r="V381" s="158"/>
      <c r="W381" s="158"/>
      <c r="X381" s="158"/>
      <c r="Y381" s="158"/>
      <c r="Z381" s="158"/>
      <c r="AA381" s="158"/>
      <c r="AB381" s="158"/>
      <c r="AC381" s="158"/>
      <c r="AD381" s="158"/>
      <c r="AE381" s="158"/>
      <c r="AF381" s="158"/>
      <c r="AG381" s="158"/>
      <c r="AH381" s="158"/>
      <c r="AI381" s="158"/>
      <c r="AJ381" s="158"/>
      <c r="AK381" s="158"/>
      <c r="AL381" s="158"/>
      <c r="AM381" s="158"/>
      <c r="AN381" s="158"/>
      <c r="AO381" s="158"/>
      <c r="AP381" s="158"/>
      <c r="AQ381" s="158"/>
      <c r="AR381" s="158"/>
      <c r="AS381" s="158"/>
      <c r="AT381" s="158"/>
      <c r="AU381" s="158"/>
      <c r="AV381" s="158"/>
      <c r="AW381" s="158"/>
      <c r="AX381" s="158"/>
      <c r="AY381" s="158"/>
      <c r="AZ381" s="158"/>
      <c r="BA381" s="158"/>
      <c r="BB381" s="158"/>
      <c r="BC381" s="158"/>
      <c r="BD381" s="158"/>
      <c r="BE381" s="158"/>
      <c r="BF381" s="158"/>
      <c r="BG381" s="158"/>
    </row>
    <row r="382" spans="1:59" x14ac:dyDescent="0.3">
      <c r="A382" s="158"/>
      <c r="B382" s="158"/>
      <c r="C382" s="158"/>
      <c r="D382" s="158"/>
      <c r="E382" s="158"/>
      <c r="F382" s="158"/>
      <c r="G382" s="158"/>
      <c r="H382" s="158"/>
      <c r="I382" s="158"/>
      <c r="J382" s="158"/>
      <c r="K382" s="158"/>
      <c r="L382" s="158"/>
      <c r="M382" s="158"/>
      <c r="N382" s="158"/>
      <c r="O382" s="158"/>
      <c r="P382" s="158"/>
      <c r="Q382" s="158"/>
      <c r="R382" s="158"/>
      <c r="S382" s="158"/>
      <c r="T382" s="158"/>
      <c r="U382" s="158"/>
      <c r="V382" s="158"/>
      <c r="W382" s="158"/>
      <c r="X382" s="158"/>
      <c r="Y382" s="158"/>
      <c r="Z382" s="158"/>
      <c r="AA382" s="158"/>
      <c r="AB382" s="158"/>
      <c r="AC382" s="158"/>
      <c r="AD382" s="158"/>
      <c r="AE382" s="158"/>
      <c r="AF382" s="158"/>
      <c r="AG382" s="158"/>
      <c r="AH382" s="158"/>
      <c r="AI382" s="158"/>
      <c r="AJ382" s="158"/>
      <c r="AK382" s="158"/>
      <c r="AL382" s="158"/>
      <c r="AM382" s="158"/>
      <c r="AN382" s="158"/>
      <c r="AO382" s="158"/>
      <c r="AP382" s="158"/>
      <c r="AQ382" s="158"/>
      <c r="AR382" s="158"/>
      <c r="AS382" s="158"/>
      <c r="AT382" s="158"/>
      <c r="AU382" s="158"/>
      <c r="AV382" s="158"/>
      <c r="AW382" s="158"/>
      <c r="AX382" s="158"/>
      <c r="AY382" s="158"/>
      <c r="AZ382" s="158"/>
      <c r="BA382" s="158"/>
      <c r="BB382" s="158"/>
      <c r="BC382" s="158"/>
      <c r="BD382" s="158"/>
      <c r="BE382" s="158"/>
      <c r="BF382" s="158"/>
      <c r="BG382" s="158"/>
    </row>
    <row r="383" spans="1:59" x14ac:dyDescent="0.3">
      <c r="A383" s="158"/>
      <c r="B383" s="158"/>
      <c r="C383" s="158"/>
      <c r="D383" s="158"/>
      <c r="E383" s="158"/>
      <c r="F383" s="158"/>
      <c r="G383" s="158"/>
      <c r="H383" s="158"/>
      <c r="I383" s="158"/>
      <c r="J383" s="158"/>
      <c r="K383" s="158"/>
      <c r="L383" s="158"/>
      <c r="M383" s="158"/>
      <c r="N383" s="158"/>
      <c r="O383" s="158"/>
      <c r="P383" s="158"/>
      <c r="Q383" s="158"/>
      <c r="R383" s="158"/>
      <c r="S383" s="158"/>
      <c r="T383" s="158"/>
      <c r="U383" s="158"/>
      <c r="V383" s="158"/>
      <c r="W383" s="158"/>
      <c r="X383" s="158"/>
      <c r="Y383" s="158"/>
      <c r="Z383" s="158"/>
      <c r="AA383" s="158"/>
      <c r="AB383" s="158"/>
      <c r="AC383" s="158"/>
      <c r="AD383" s="158"/>
      <c r="AE383" s="158"/>
      <c r="AF383" s="158"/>
      <c r="AG383" s="158"/>
      <c r="AH383" s="158"/>
      <c r="AI383" s="158"/>
      <c r="AJ383" s="158"/>
      <c r="AK383" s="158"/>
      <c r="AL383" s="158"/>
      <c r="AM383" s="158"/>
      <c r="AN383" s="158"/>
      <c r="AO383" s="158"/>
      <c r="AP383" s="158"/>
      <c r="AQ383" s="158"/>
      <c r="AR383" s="158"/>
      <c r="AS383" s="158"/>
      <c r="AT383" s="158"/>
      <c r="AU383" s="158"/>
      <c r="AV383" s="158"/>
      <c r="AW383" s="158"/>
      <c r="AX383" s="158"/>
      <c r="AY383" s="158"/>
      <c r="AZ383" s="158"/>
      <c r="BA383" s="158"/>
      <c r="BB383" s="158"/>
      <c r="BC383" s="158"/>
      <c r="BD383" s="158"/>
      <c r="BE383" s="158"/>
      <c r="BF383" s="158"/>
      <c r="BG383" s="158"/>
    </row>
    <row r="384" spans="1:59" x14ac:dyDescent="0.3">
      <c r="A384" s="158"/>
      <c r="B384" s="158"/>
      <c r="C384" s="158"/>
      <c r="D384" s="158"/>
      <c r="E384" s="158"/>
      <c r="F384" s="158"/>
      <c r="G384" s="158"/>
      <c r="H384" s="158"/>
      <c r="I384" s="158"/>
      <c r="J384" s="158"/>
      <c r="K384" s="158"/>
      <c r="L384" s="158"/>
      <c r="M384" s="158"/>
      <c r="N384" s="158"/>
      <c r="O384" s="158"/>
      <c r="P384" s="158"/>
      <c r="Q384" s="158"/>
      <c r="R384" s="158"/>
      <c r="S384" s="158"/>
      <c r="T384" s="158"/>
      <c r="U384" s="158"/>
      <c r="V384" s="158"/>
      <c r="W384" s="158"/>
      <c r="X384" s="158"/>
      <c r="Y384" s="158"/>
      <c r="Z384" s="158"/>
      <c r="AA384" s="158"/>
      <c r="AB384" s="158"/>
      <c r="AC384" s="158"/>
      <c r="AD384" s="158"/>
      <c r="AE384" s="158"/>
      <c r="AF384" s="158"/>
      <c r="AG384" s="158"/>
      <c r="AH384" s="158"/>
      <c r="AI384" s="158"/>
      <c r="AJ384" s="158"/>
      <c r="AK384" s="158"/>
      <c r="AL384" s="158"/>
      <c r="AM384" s="158"/>
      <c r="AN384" s="158"/>
      <c r="AO384" s="158"/>
      <c r="AP384" s="158"/>
      <c r="AQ384" s="158"/>
      <c r="AR384" s="158"/>
      <c r="AS384" s="158"/>
      <c r="AT384" s="158"/>
      <c r="AU384" s="158"/>
      <c r="AV384" s="158"/>
      <c r="AW384" s="158"/>
      <c r="AX384" s="158"/>
      <c r="AY384" s="158"/>
      <c r="AZ384" s="158"/>
      <c r="BA384" s="158"/>
      <c r="BB384" s="158"/>
      <c r="BC384" s="158"/>
      <c r="BD384" s="158"/>
      <c r="BE384" s="158"/>
      <c r="BF384" s="158"/>
      <c r="BG384" s="158"/>
    </row>
    <row r="385" spans="1:59" x14ac:dyDescent="0.3">
      <c r="A385" s="158"/>
      <c r="B385" s="158"/>
      <c r="C385" s="158"/>
      <c r="D385" s="158"/>
      <c r="E385" s="158"/>
      <c r="F385" s="158"/>
      <c r="G385" s="158"/>
      <c r="H385" s="158"/>
      <c r="I385" s="158"/>
      <c r="J385" s="158"/>
      <c r="K385" s="158"/>
      <c r="L385" s="158"/>
      <c r="M385" s="158"/>
      <c r="N385" s="158"/>
      <c r="O385" s="158"/>
      <c r="P385" s="158"/>
      <c r="Q385" s="158"/>
      <c r="R385" s="158"/>
      <c r="S385" s="158"/>
      <c r="T385" s="158"/>
      <c r="U385" s="158"/>
      <c r="V385" s="158"/>
      <c r="W385" s="158"/>
      <c r="X385" s="158"/>
      <c r="Y385" s="158"/>
      <c r="Z385" s="158"/>
      <c r="AA385" s="158"/>
      <c r="AB385" s="158"/>
      <c r="AC385" s="158"/>
      <c r="AD385" s="158"/>
      <c r="AE385" s="158"/>
      <c r="AF385" s="158"/>
      <c r="AG385" s="158"/>
      <c r="AH385" s="158"/>
      <c r="AI385" s="158"/>
      <c r="AJ385" s="158"/>
      <c r="AK385" s="158"/>
      <c r="AL385" s="158"/>
      <c r="AM385" s="158"/>
      <c r="AN385" s="158"/>
      <c r="AO385" s="158"/>
      <c r="AP385" s="158"/>
      <c r="AQ385" s="158"/>
      <c r="AR385" s="158"/>
      <c r="AS385" s="158"/>
      <c r="AT385" s="158"/>
      <c r="AU385" s="158"/>
      <c r="AV385" s="158"/>
      <c r="AW385" s="158"/>
      <c r="AX385" s="158"/>
      <c r="AY385" s="158"/>
      <c r="AZ385" s="158"/>
      <c r="BA385" s="158"/>
      <c r="BB385" s="158"/>
      <c r="BC385" s="158"/>
      <c r="BD385" s="158"/>
      <c r="BE385" s="158"/>
      <c r="BF385" s="158"/>
      <c r="BG385" s="158"/>
    </row>
    <row r="386" spans="1:59" x14ac:dyDescent="0.3">
      <c r="A386" s="158"/>
      <c r="B386" s="158"/>
      <c r="C386" s="158"/>
      <c r="D386" s="158"/>
      <c r="E386" s="158"/>
      <c r="F386" s="158"/>
      <c r="G386" s="158"/>
      <c r="H386" s="158"/>
      <c r="I386" s="158"/>
      <c r="J386" s="158"/>
      <c r="K386" s="158"/>
      <c r="L386" s="158"/>
      <c r="M386" s="158"/>
      <c r="N386" s="158"/>
      <c r="O386" s="158"/>
      <c r="P386" s="158"/>
      <c r="Q386" s="158"/>
      <c r="R386" s="158"/>
      <c r="S386" s="158"/>
      <c r="T386" s="158"/>
      <c r="U386" s="158"/>
      <c r="V386" s="158"/>
      <c r="W386" s="158"/>
      <c r="X386" s="158"/>
      <c r="Y386" s="158"/>
      <c r="Z386" s="158"/>
      <c r="AA386" s="158"/>
      <c r="AB386" s="158"/>
      <c r="AC386" s="158"/>
      <c r="AD386" s="158"/>
      <c r="AE386" s="158"/>
      <c r="AF386" s="158"/>
      <c r="AG386" s="158"/>
      <c r="AH386" s="158"/>
      <c r="AI386" s="158"/>
      <c r="AJ386" s="158"/>
      <c r="AK386" s="158"/>
      <c r="AL386" s="158"/>
      <c r="AM386" s="158"/>
      <c r="AN386" s="158"/>
      <c r="AO386" s="158"/>
      <c r="AP386" s="158"/>
      <c r="AQ386" s="158"/>
      <c r="AR386" s="158"/>
      <c r="AS386" s="158"/>
      <c r="AT386" s="158"/>
      <c r="AU386" s="158"/>
      <c r="AV386" s="158"/>
      <c r="AW386" s="158"/>
      <c r="AX386" s="158"/>
      <c r="AY386" s="158"/>
      <c r="AZ386" s="158"/>
      <c r="BA386" s="158"/>
      <c r="BB386" s="158"/>
      <c r="BC386" s="158"/>
      <c r="BD386" s="158"/>
      <c r="BE386" s="158"/>
      <c r="BF386" s="158"/>
      <c r="BG386" s="158"/>
    </row>
    <row r="387" spans="1:59" x14ac:dyDescent="0.3">
      <c r="A387" s="158"/>
      <c r="B387" s="158"/>
      <c r="C387" s="158"/>
      <c r="D387" s="158"/>
      <c r="E387" s="158"/>
      <c r="F387" s="158"/>
      <c r="G387" s="158"/>
      <c r="H387" s="158"/>
      <c r="I387" s="158"/>
      <c r="J387" s="158"/>
      <c r="K387" s="158"/>
      <c r="L387" s="158"/>
      <c r="M387" s="158"/>
      <c r="N387" s="158"/>
      <c r="O387" s="158"/>
      <c r="P387" s="158"/>
      <c r="Q387" s="158"/>
      <c r="R387" s="158"/>
      <c r="S387" s="158"/>
      <c r="T387" s="158"/>
      <c r="U387" s="158"/>
      <c r="V387" s="158"/>
      <c r="W387" s="158"/>
      <c r="X387" s="158"/>
      <c r="Y387" s="158"/>
      <c r="Z387" s="158"/>
      <c r="AA387" s="158"/>
      <c r="AB387" s="158"/>
      <c r="AC387" s="158"/>
      <c r="AD387" s="158"/>
      <c r="AE387" s="158"/>
      <c r="AF387" s="158"/>
      <c r="AG387" s="158"/>
      <c r="AH387" s="158"/>
      <c r="AI387" s="158"/>
      <c r="AJ387" s="158"/>
      <c r="AK387" s="158"/>
      <c r="AL387" s="158"/>
      <c r="AM387" s="158"/>
      <c r="AN387" s="158"/>
      <c r="AO387" s="158"/>
      <c r="AP387" s="158"/>
      <c r="AQ387" s="158"/>
      <c r="AR387" s="158"/>
      <c r="AS387" s="158"/>
      <c r="AT387" s="158"/>
      <c r="AU387" s="158"/>
      <c r="AV387" s="158"/>
      <c r="AW387" s="158"/>
      <c r="AX387" s="158"/>
      <c r="AY387" s="158"/>
      <c r="AZ387" s="158"/>
      <c r="BA387" s="158"/>
      <c r="BB387" s="158"/>
      <c r="BC387" s="158"/>
      <c r="BD387" s="158"/>
      <c r="BE387" s="158"/>
      <c r="BF387" s="158"/>
      <c r="BG387" s="158"/>
    </row>
    <row r="388" spans="1:59" x14ac:dyDescent="0.3">
      <c r="A388" s="158"/>
      <c r="B388" s="158"/>
      <c r="C388" s="158"/>
      <c r="D388" s="158"/>
      <c r="E388" s="158"/>
      <c r="F388" s="158"/>
      <c r="G388" s="158"/>
      <c r="H388" s="158"/>
      <c r="I388" s="158"/>
      <c r="J388" s="158"/>
      <c r="K388" s="158"/>
      <c r="L388" s="158"/>
      <c r="M388" s="158"/>
      <c r="N388" s="158"/>
      <c r="O388" s="158"/>
      <c r="P388" s="158"/>
      <c r="Q388" s="158"/>
      <c r="R388" s="158"/>
      <c r="S388" s="158"/>
      <c r="T388" s="158"/>
      <c r="U388" s="158"/>
      <c r="V388" s="158"/>
      <c r="W388" s="158"/>
      <c r="X388" s="158"/>
      <c r="Y388" s="158"/>
      <c r="Z388" s="158"/>
      <c r="AA388" s="158"/>
      <c r="AB388" s="158"/>
      <c r="AC388" s="158"/>
      <c r="AD388" s="158"/>
      <c r="AE388" s="158"/>
      <c r="AF388" s="158"/>
      <c r="AG388" s="158"/>
      <c r="AH388" s="158"/>
      <c r="AI388" s="158"/>
      <c r="AJ388" s="158"/>
      <c r="AK388" s="158"/>
      <c r="AL388" s="158"/>
      <c r="AM388" s="158"/>
      <c r="AN388" s="158"/>
      <c r="AO388" s="158"/>
      <c r="AP388" s="158"/>
      <c r="AQ388" s="158"/>
      <c r="AR388" s="158"/>
      <c r="AS388" s="158"/>
      <c r="AT388" s="158"/>
      <c r="AU388" s="158"/>
      <c r="AV388" s="158"/>
      <c r="AW388" s="158"/>
      <c r="AX388" s="158"/>
      <c r="AY388" s="158"/>
      <c r="AZ388" s="158"/>
      <c r="BA388" s="158"/>
      <c r="BB388" s="158"/>
      <c r="BC388" s="158"/>
      <c r="BD388" s="158"/>
      <c r="BE388" s="158"/>
      <c r="BF388" s="158"/>
      <c r="BG388" s="158"/>
    </row>
    <row r="389" spans="1:59" x14ac:dyDescent="0.3">
      <c r="A389" s="158"/>
      <c r="B389" s="158"/>
      <c r="C389" s="158"/>
      <c r="D389" s="158"/>
      <c r="E389" s="158"/>
      <c r="F389" s="158"/>
      <c r="G389" s="158"/>
      <c r="H389" s="158"/>
      <c r="I389" s="158"/>
      <c r="J389" s="158"/>
      <c r="K389" s="158"/>
      <c r="L389" s="158"/>
      <c r="M389" s="158"/>
      <c r="N389" s="158"/>
      <c r="O389" s="158"/>
      <c r="P389" s="158"/>
      <c r="Q389" s="158"/>
      <c r="R389" s="158"/>
      <c r="S389" s="158"/>
      <c r="T389" s="158"/>
      <c r="U389" s="158"/>
      <c r="V389" s="158"/>
      <c r="W389" s="158"/>
      <c r="X389" s="158"/>
      <c r="Y389" s="158"/>
      <c r="Z389" s="158"/>
      <c r="AA389" s="158"/>
      <c r="AB389" s="158"/>
      <c r="AC389" s="158"/>
      <c r="AD389" s="158"/>
      <c r="AE389" s="158"/>
      <c r="AF389" s="158"/>
      <c r="AG389" s="158"/>
      <c r="AH389" s="158"/>
      <c r="AI389" s="158"/>
      <c r="AJ389" s="158"/>
      <c r="AK389" s="158"/>
      <c r="AL389" s="158"/>
      <c r="AM389" s="158"/>
      <c r="AN389" s="158"/>
      <c r="AO389" s="158"/>
      <c r="AP389" s="158"/>
      <c r="AQ389" s="158"/>
      <c r="AR389" s="158"/>
      <c r="AS389" s="158"/>
      <c r="AT389" s="158"/>
      <c r="AU389" s="158"/>
      <c r="AV389" s="158"/>
      <c r="AW389" s="158"/>
      <c r="AX389" s="158"/>
      <c r="AY389" s="158"/>
      <c r="AZ389" s="158"/>
      <c r="BA389" s="158"/>
      <c r="BB389" s="158"/>
      <c r="BC389" s="158"/>
      <c r="BD389" s="158"/>
      <c r="BE389" s="158"/>
      <c r="BF389" s="158"/>
      <c r="BG389" s="158"/>
    </row>
    <row r="390" spans="1:59" x14ac:dyDescent="0.3">
      <c r="A390" s="158"/>
      <c r="B390" s="158"/>
      <c r="C390" s="158"/>
      <c r="D390" s="158"/>
      <c r="E390" s="158"/>
      <c r="F390" s="158"/>
      <c r="G390" s="158"/>
      <c r="H390" s="158"/>
      <c r="I390" s="158"/>
      <c r="J390" s="158"/>
      <c r="K390" s="158"/>
      <c r="L390" s="158"/>
      <c r="M390" s="158"/>
      <c r="N390" s="158"/>
      <c r="O390" s="158"/>
      <c r="P390" s="158"/>
      <c r="Q390" s="158"/>
      <c r="R390" s="158"/>
      <c r="S390" s="158"/>
      <c r="T390" s="158"/>
      <c r="U390" s="158"/>
      <c r="V390" s="158"/>
      <c r="W390" s="158"/>
      <c r="X390" s="158"/>
      <c r="Y390" s="158"/>
      <c r="Z390" s="158"/>
      <c r="AA390" s="158"/>
      <c r="AB390" s="158"/>
      <c r="AC390" s="158"/>
      <c r="AD390" s="158"/>
      <c r="AE390" s="158"/>
      <c r="AF390" s="158"/>
      <c r="AG390" s="158"/>
      <c r="AH390" s="158"/>
      <c r="AI390" s="158"/>
      <c r="AJ390" s="158"/>
      <c r="AK390" s="158"/>
      <c r="AL390" s="158"/>
      <c r="AM390" s="158"/>
      <c r="AN390" s="158"/>
      <c r="AO390" s="158"/>
      <c r="AP390" s="158"/>
      <c r="AQ390" s="158"/>
      <c r="AR390" s="158"/>
      <c r="AS390" s="158"/>
      <c r="AT390" s="158"/>
      <c r="AU390" s="158"/>
      <c r="AV390" s="158"/>
      <c r="AW390" s="158"/>
      <c r="AX390" s="158"/>
      <c r="AY390" s="158"/>
      <c r="AZ390" s="158"/>
      <c r="BA390" s="158"/>
      <c r="BB390" s="158"/>
      <c r="BC390" s="158"/>
      <c r="BD390" s="158"/>
      <c r="BE390" s="158"/>
      <c r="BF390" s="158"/>
      <c r="BG390" s="158"/>
    </row>
    <row r="391" spans="1:59" x14ac:dyDescent="0.3">
      <c r="A391" s="158"/>
      <c r="B391" s="158"/>
      <c r="C391" s="158"/>
      <c r="D391" s="158"/>
      <c r="E391" s="158"/>
      <c r="F391" s="158"/>
      <c r="G391" s="158"/>
      <c r="H391" s="158"/>
      <c r="I391" s="158"/>
      <c r="J391" s="158"/>
      <c r="K391" s="158"/>
      <c r="L391" s="158"/>
      <c r="M391" s="158"/>
      <c r="N391" s="158"/>
      <c r="O391" s="158"/>
      <c r="P391" s="158"/>
      <c r="Q391" s="158"/>
      <c r="R391" s="158"/>
      <c r="S391" s="158"/>
      <c r="T391" s="158"/>
      <c r="U391" s="158"/>
      <c r="V391" s="158"/>
      <c r="W391" s="158"/>
      <c r="X391" s="158"/>
      <c r="Y391" s="158"/>
      <c r="Z391" s="158"/>
      <c r="AA391" s="158"/>
      <c r="AB391" s="158"/>
      <c r="AC391" s="158"/>
      <c r="AD391" s="158"/>
      <c r="AE391" s="158"/>
      <c r="AF391" s="158"/>
      <c r="AG391" s="158"/>
      <c r="AH391" s="158"/>
      <c r="AI391" s="158"/>
      <c r="AJ391" s="158"/>
      <c r="AK391" s="158"/>
      <c r="AL391" s="158"/>
      <c r="AM391" s="158"/>
      <c r="AN391" s="158"/>
      <c r="AO391" s="158"/>
      <c r="AP391" s="158"/>
      <c r="AQ391" s="158"/>
      <c r="AR391" s="158"/>
      <c r="AS391" s="158"/>
      <c r="AT391" s="158"/>
      <c r="AU391" s="158"/>
      <c r="AV391" s="158"/>
      <c r="AW391" s="158"/>
      <c r="AX391" s="158"/>
      <c r="AY391" s="158"/>
      <c r="AZ391" s="158"/>
      <c r="BA391" s="158"/>
      <c r="BB391" s="158"/>
      <c r="BC391" s="158"/>
      <c r="BD391" s="158"/>
      <c r="BE391" s="158"/>
      <c r="BF391" s="158"/>
      <c r="BG391" s="158"/>
    </row>
    <row r="392" spans="1:59" x14ac:dyDescent="0.3">
      <c r="A392" s="158"/>
      <c r="B392" s="158"/>
      <c r="C392" s="158"/>
      <c r="D392" s="158"/>
      <c r="E392" s="158"/>
      <c r="F392" s="158"/>
      <c r="G392" s="158"/>
      <c r="H392" s="158"/>
      <c r="I392" s="158"/>
      <c r="J392" s="158"/>
      <c r="K392" s="158"/>
      <c r="L392" s="158"/>
      <c r="M392" s="158"/>
      <c r="N392" s="158"/>
      <c r="O392" s="158"/>
      <c r="P392" s="158"/>
      <c r="Q392" s="158"/>
      <c r="R392" s="158"/>
      <c r="S392" s="158"/>
      <c r="T392" s="158"/>
      <c r="U392" s="158"/>
      <c r="V392" s="158"/>
      <c r="W392" s="158"/>
      <c r="X392" s="158"/>
      <c r="Y392" s="158"/>
      <c r="Z392" s="158"/>
      <c r="AA392" s="158"/>
      <c r="AB392" s="158"/>
      <c r="AC392" s="158"/>
      <c r="AD392" s="158"/>
      <c r="AE392" s="158"/>
      <c r="AF392" s="158"/>
      <c r="AG392" s="158"/>
      <c r="AH392" s="158"/>
      <c r="AI392" s="158"/>
      <c r="AJ392" s="158"/>
      <c r="AK392" s="158"/>
      <c r="AL392" s="158"/>
      <c r="AM392" s="158"/>
      <c r="AN392" s="158"/>
      <c r="AO392" s="158"/>
      <c r="AP392" s="158"/>
      <c r="AQ392" s="158"/>
      <c r="AR392" s="158"/>
      <c r="AS392" s="158"/>
      <c r="AT392" s="158"/>
      <c r="AU392" s="158"/>
      <c r="AV392" s="158"/>
      <c r="AW392" s="158"/>
      <c r="AX392" s="158"/>
      <c r="AY392" s="158"/>
      <c r="AZ392" s="158"/>
      <c r="BA392" s="158"/>
      <c r="BB392" s="158"/>
      <c r="BC392" s="158"/>
      <c r="BD392" s="158"/>
      <c r="BE392" s="158"/>
      <c r="BF392" s="158"/>
      <c r="BG392" s="158"/>
    </row>
    <row r="393" spans="1:59" x14ac:dyDescent="0.3">
      <c r="A393" s="158"/>
      <c r="B393" s="158"/>
      <c r="C393" s="158"/>
      <c r="D393" s="158"/>
      <c r="E393" s="158"/>
      <c r="F393" s="158"/>
      <c r="G393" s="158"/>
      <c r="H393" s="158"/>
      <c r="I393" s="158"/>
      <c r="J393" s="158"/>
      <c r="K393" s="158"/>
      <c r="L393" s="158"/>
      <c r="M393" s="158"/>
      <c r="N393" s="158"/>
      <c r="O393" s="158"/>
      <c r="P393" s="158"/>
      <c r="Q393" s="158"/>
      <c r="R393" s="158"/>
      <c r="S393" s="158"/>
      <c r="T393" s="158"/>
      <c r="U393" s="158"/>
      <c r="V393" s="158"/>
      <c r="W393" s="158"/>
      <c r="X393" s="158"/>
      <c r="Y393" s="158"/>
      <c r="Z393" s="158"/>
      <c r="AA393" s="158"/>
      <c r="AB393" s="158"/>
      <c r="AC393" s="158"/>
      <c r="AD393" s="158"/>
      <c r="AE393" s="158"/>
      <c r="AF393" s="158"/>
      <c r="AG393" s="158"/>
      <c r="AH393" s="158"/>
      <c r="AI393" s="158"/>
      <c r="AJ393" s="158"/>
      <c r="AK393" s="158"/>
      <c r="AL393" s="158"/>
      <c r="AM393" s="158"/>
      <c r="AN393" s="158"/>
      <c r="AO393" s="158"/>
      <c r="AP393" s="158"/>
      <c r="AQ393" s="158"/>
      <c r="AR393" s="158"/>
      <c r="AS393" s="158"/>
      <c r="AT393" s="158"/>
      <c r="AU393" s="158"/>
      <c r="AV393" s="158"/>
      <c r="AW393" s="158"/>
      <c r="AX393" s="158"/>
      <c r="AY393" s="158"/>
      <c r="AZ393" s="158"/>
      <c r="BA393" s="158"/>
      <c r="BB393" s="158"/>
      <c r="BC393" s="158"/>
      <c r="BD393" s="158"/>
      <c r="BE393" s="158"/>
      <c r="BF393" s="158"/>
      <c r="BG393" s="158"/>
    </row>
    <row r="394" spans="1:59" x14ac:dyDescent="0.3">
      <c r="A394" s="158"/>
      <c r="B394" s="158"/>
      <c r="C394" s="158"/>
      <c r="D394" s="158"/>
      <c r="E394" s="158"/>
      <c r="F394" s="158"/>
      <c r="G394" s="158"/>
      <c r="H394" s="158"/>
      <c r="I394" s="158"/>
      <c r="J394" s="158"/>
      <c r="K394" s="158"/>
      <c r="L394" s="158"/>
      <c r="M394" s="158"/>
      <c r="N394" s="158"/>
      <c r="O394" s="158"/>
      <c r="P394" s="158"/>
      <c r="Q394" s="158"/>
      <c r="R394" s="158"/>
      <c r="S394" s="158"/>
      <c r="T394" s="158"/>
      <c r="U394" s="158"/>
      <c r="V394" s="158"/>
      <c r="W394" s="158"/>
      <c r="X394" s="158"/>
      <c r="Y394" s="158"/>
      <c r="Z394" s="158"/>
      <c r="AA394" s="158"/>
      <c r="AB394" s="158"/>
      <c r="AC394" s="158"/>
      <c r="AD394" s="158"/>
      <c r="AE394" s="158"/>
      <c r="AF394" s="158"/>
      <c r="AG394" s="158"/>
      <c r="AH394" s="158"/>
      <c r="AI394" s="158"/>
      <c r="AJ394" s="158"/>
      <c r="AK394" s="158"/>
      <c r="AL394" s="158"/>
      <c r="AM394" s="158"/>
      <c r="AN394" s="158"/>
      <c r="AO394" s="158"/>
      <c r="AP394" s="158"/>
      <c r="AQ394" s="158"/>
      <c r="AR394" s="158"/>
      <c r="AS394" s="158"/>
      <c r="AT394" s="158"/>
      <c r="AU394" s="158"/>
      <c r="AV394" s="158"/>
      <c r="AW394" s="158"/>
      <c r="AX394" s="158"/>
      <c r="AY394" s="158"/>
      <c r="AZ394" s="158"/>
      <c r="BA394" s="158"/>
      <c r="BB394" s="158"/>
      <c r="BC394" s="158"/>
      <c r="BD394" s="158"/>
      <c r="BE394" s="158"/>
      <c r="BF394" s="158"/>
      <c r="BG394" s="158"/>
    </row>
    <row r="395" spans="1:59" x14ac:dyDescent="0.3">
      <c r="A395" s="158"/>
      <c r="B395" s="158"/>
      <c r="C395" s="158"/>
      <c r="D395" s="158"/>
      <c r="E395" s="158"/>
      <c r="F395" s="158"/>
      <c r="G395" s="158"/>
      <c r="H395" s="158"/>
      <c r="I395" s="158"/>
      <c r="J395" s="158"/>
      <c r="K395" s="158"/>
      <c r="L395" s="158"/>
      <c r="M395" s="158"/>
      <c r="N395" s="158"/>
      <c r="O395" s="158"/>
      <c r="P395" s="158"/>
      <c r="Q395" s="158"/>
      <c r="R395" s="158"/>
      <c r="S395" s="158"/>
      <c r="T395" s="158"/>
      <c r="U395" s="158"/>
      <c r="V395" s="158"/>
      <c r="W395" s="158"/>
      <c r="X395" s="158"/>
      <c r="Y395" s="158"/>
      <c r="Z395" s="158"/>
      <c r="AA395" s="158"/>
      <c r="AB395" s="158"/>
      <c r="AC395" s="158"/>
      <c r="AD395" s="158"/>
      <c r="AE395" s="158"/>
      <c r="AF395" s="158"/>
      <c r="AG395" s="158"/>
      <c r="AH395" s="158"/>
      <c r="AI395" s="158"/>
      <c r="AJ395" s="158"/>
      <c r="AK395" s="158"/>
      <c r="AL395" s="158"/>
      <c r="AM395" s="158"/>
      <c r="AN395" s="158"/>
      <c r="AO395" s="158"/>
      <c r="AP395" s="158"/>
      <c r="AQ395" s="158"/>
      <c r="AR395" s="158"/>
      <c r="AS395" s="158"/>
      <c r="AT395" s="158"/>
      <c r="AU395" s="158"/>
      <c r="AV395" s="158"/>
      <c r="AW395" s="158"/>
      <c r="AX395" s="158"/>
      <c r="AY395" s="158"/>
      <c r="AZ395" s="158"/>
      <c r="BA395" s="158"/>
      <c r="BB395" s="158"/>
      <c r="BC395" s="158"/>
      <c r="BD395" s="158"/>
      <c r="BE395" s="158"/>
      <c r="BF395" s="158"/>
      <c r="BG395" s="158"/>
    </row>
    <row r="396" spans="1:59" x14ac:dyDescent="0.3">
      <c r="A396" s="158"/>
      <c r="B396" s="158"/>
      <c r="C396" s="158"/>
      <c r="D396" s="158"/>
      <c r="E396" s="158"/>
      <c r="F396" s="158"/>
      <c r="G396" s="158"/>
      <c r="H396" s="158"/>
      <c r="I396" s="158"/>
      <c r="J396" s="158"/>
      <c r="K396" s="158"/>
      <c r="L396" s="158"/>
      <c r="M396" s="158"/>
      <c r="N396" s="158"/>
      <c r="O396" s="158"/>
      <c r="P396" s="158"/>
      <c r="Q396" s="158"/>
      <c r="R396" s="158"/>
      <c r="S396" s="158"/>
      <c r="T396" s="158"/>
      <c r="U396" s="158"/>
      <c r="V396" s="158"/>
      <c r="W396" s="158"/>
      <c r="X396" s="158"/>
      <c r="Y396" s="158"/>
      <c r="Z396" s="158"/>
      <c r="AA396" s="158"/>
      <c r="AB396" s="158"/>
      <c r="AC396" s="158"/>
      <c r="AD396" s="158"/>
      <c r="AE396" s="158"/>
      <c r="AF396" s="158"/>
      <c r="AG396" s="158"/>
      <c r="AH396" s="158"/>
      <c r="AI396" s="158"/>
      <c r="AJ396" s="158"/>
      <c r="AK396" s="158"/>
      <c r="AL396" s="158"/>
      <c r="AM396" s="158"/>
      <c r="AN396" s="158"/>
      <c r="AO396" s="158"/>
      <c r="AP396" s="158"/>
      <c r="AQ396" s="158"/>
      <c r="AR396" s="158"/>
      <c r="AS396" s="158"/>
      <c r="AT396" s="158"/>
      <c r="AU396" s="158"/>
      <c r="AV396" s="158"/>
      <c r="AW396" s="158"/>
      <c r="AX396" s="158"/>
      <c r="AY396" s="158"/>
      <c r="AZ396" s="158"/>
      <c r="BA396" s="158"/>
      <c r="BB396" s="158"/>
      <c r="BC396" s="158"/>
      <c r="BD396" s="158"/>
      <c r="BE396" s="158"/>
      <c r="BF396" s="158"/>
      <c r="BG396" s="158"/>
    </row>
    <row r="397" spans="1:59" x14ac:dyDescent="0.3">
      <c r="A397" s="158"/>
      <c r="B397" s="158"/>
      <c r="C397" s="158"/>
      <c r="D397" s="158"/>
      <c r="E397" s="158"/>
      <c r="F397" s="158"/>
      <c r="G397" s="158"/>
      <c r="H397" s="158"/>
      <c r="I397" s="158"/>
      <c r="J397" s="158"/>
      <c r="K397" s="158"/>
      <c r="L397" s="158"/>
      <c r="M397" s="158"/>
      <c r="N397" s="158"/>
      <c r="O397" s="158"/>
      <c r="P397" s="158"/>
      <c r="Q397" s="158"/>
      <c r="R397" s="158"/>
      <c r="S397" s="158"/>
      <c r="T397" s="158"/>
      <c r="U397" s="158"/>
      <c r="V397" s="158"/>
      <c r="W397" s="158"/>
      <c r="X397" s="158"/>
      <c r="Y397" s="158"/>
      <c r="Z397" s="158"/>
      <c r="AA397" s="158"/>
      <c r="AB397" s="158"/>
      <c r="AC397" s="158"/>
      <c r="AD397" s="158"/>
      <c r="AE397" s="158"/>
      <c r="AF397" s="158"/>
      <c r="AG397" s="158"/>
      <c r="AH397" s="158"/>
      <c r="AI397" s="158"/>
      <c r="AJ397" s="158"/>
      <c r="AK397" s="158"/>
      <c r="AL397" s="158"/>
      <c r="AM397" s="158"/>
      <c r="AN397" s="158"/>
      <c r="AO397" s="158"/>
      <c r="AP397" s="158"/>
      <c r="AQ397" s="158"/>
      <c r="AR397" s="158"/>
      <c r="AS397" s="158"/>
      <c r="AT397" s="158"/>
      <c r="AU397" s="158"/>
      <c r="AV397" s="158"/>
      <c r="AW397" s="158"/>
      <c r="AX397" s="158"/>
      <c r="AY397" s="158"/>
      <c r="AZ397" s="158"/>
      <c r="BA397" s="158"/>
      <c r="BB397" s="158"/>
      <c r="BC397" s="158"/>
      <c r="BD397" s="158"/>
      <c r="BE397" s="158"/>
      <c r="BF397" s="158"/>
      <c r="BG397" s="158"/>
    </row>
    <row r="398" spans="1:59" x14ac:dyDescent="0.3">
      <c r="A398" s="158"/>
      <c r="B398" s="158"/>
      <c r="C398" s="158"/>
      <c r="D398" s="158"/>
      <c r="E398" s="158"/>
      <c r="F398" s="158"/>
      <c r="G398" s="158"/>
      <c r="H398" s="158"/>
      <c r="I398" s="158"/>
      <c r="J398" s="158"/>
      <c r="K398" s="158"/>
      <c r="L398" s="158"/>
      <c r="M398" s="158"/>
      <c r="N398" s="158"/>
      <c r="O398" s="158"/>
      <c r="P398" s="158"/>
      <c r="Q398" s="158"/>
      <c r="R398" s="158"/>
      <c r="S398" s="158"/>
      <c r="T398" s="158"/>
      <c r="U398" s="158"/>
      <c r="V398" s="158"/>
      <c r="W398" s="158"/>
      <c r="X398" s="158"/>
      <c r="Y398" s="158"/>
      <c r="Z398" s="158"/>
      <c r="AA398" s="158"/>
      <c r="AB398" s="158"/>
      <c r="AC398" s="158"/>
      <c r="AD398" s="158"/>
      <c r="AE398" s="158"/>
      <c r="AF398" s="158"/>
      <c r="AG398" s="158"/>
      <c r="AH398" s="158"/>
      <c r="AI398" s="158"/>
      <c r="AJ398" s="158"/>
      <c r="AK398" s="158"/>
      <c r="AL398" s="158"/>
      <c r="AM398" s="158"/>
      <c r="AN398" s="158"/>
      <c r="AO398" s="158"/>
      <c r="AP398" s="158"/>
      <c r="AQ398" s="158"/>
      <c r="AR398" s="158"/>
      <c r="AS398" s="158"/>
      <c r="AT398" s="158"/>
      <c r="AU398" s="158"/>
      <c r="AV398" s="158"/>
      <c r="AW398" s="158"/>
      <c r="AX398" s="158"/>
      <c r="AY398" s="158"/>
      <c r="AZ398" s="158"/>
      <c r="BA398" s="158"/>
      <c r="BB398" s="158"/>
      <c r="BC398" s="158"/>
      <c r="BD398" s="158"/>
      <c r="BE398" s="158"/>
      <c r="BF398" s="158"/>
      <c r="BG398" s="158"/>
    </row>
    <row r="399" spans="1:59" x14ac:dyDescent="0.3">
      <c r="A399" s="158"/>
      <c r="B399" s="158"/>
      <c r="C399" s="158"/>
      <c r="D399" s="158"/>
      <c r="E399" s="158"/>
      <c r="F399" s="158"/>
      <c r="G399" s="158"/>
      <c r="H399" s="158"/>
      <c r="I399" s="158"/>
      <c r="J399" s="158"/>
      <c r="K399" s="158"/>
      <c r="L399" s="158"/>
      <c r="M399" s="158"/>
      <c r="N399" s="158"/>
      <c r="O399" s="158"/>
      <c r="P399" s="158"/>
      <c r="Q399" s="158"/>
      <c r="R399" s="158"/>
      <c r="S399" s="158"/>
      <c r="T399" s="158"/>
      <c r="U399" s="158"/>
      <c r="V399" s="158"/>
      <c r="W399" s="158"/>
      <c r="X399" s="158"/>
      <c r="Y399" s="158"/>
      <c r="Z399" s="158"/>
      <c r="AA399" s="158"/>
      <c r="AB399" s="158"/>
      <c r="AC399" s="158"/>
      <c r="AD399" s="158"/>
      <c r="AE399" s="158"/>
      <c r="AF399" s="158"/>
      <c r="AG399" s="158"/>
      <c r="AH399" s="158"/>
      <c r="AI399" s="158"/>
      <c r="AJ399" s="158"/>
      <c r="AK399" s="158"/>
      <c r="AL399" s="158"/>
      <c r="AM399" s="158"/>
      <c r="AN399" s="158"/>
      <c r="AO399" s="158"/>
      <c r="AP399" s="158"/>
      <c r="AQ399" s="158"/>
      <c r="AR399" s="158"/>
      <c r="AS399" s="158"/>
      <c r="AT399" s="158"/>
      <c r="AU399" s="158"/>
      <c r="AV399" s="158"/>
      <c r="AW399" s="158"/>
      <c r="AX399" s="158"/>
      <c r="AY399" s="158"/>
      <c r="AZ399" s="158"/>
      <c r="BA399" s="158"/>
      <c r="BB399" s="158"/>
      <c r="BC399" s="158"/>
      <c r="BD399" s="158"/>
      <c r="BE399" s="158"/>
      <c r="BF399" s="158"/>
      <c r="BG399" s="158"/>
    </row>
    <row r="400" spans="1:59" x14ac:dyDescent="0.3">
      <c r="A400" s="158"/>
      <c r="B400" s="158"/>
      <c r="C400" s="158"/>
      <c r="D400" s="158"/>
      <c r="E400" s="158"/>
      <c r="F400" s="158"/>
      <c r="G400" s="158"/>
      <c r="H400" s="158"/>
      <c r="I400" s="158"/>
      <c r="J400" s="158"/>
      <c r="K400" s="158"/>
      <c r="L400" s="158"/>
      <c r="M400" s="158"/>
      <c r="N400" s="158"/>
      <c r="O400" s="158"/>
      <c r="P400" s="158"/>
      <c r="Q400" s="158"/>
      <c r="R400" s="158"/>
      <c r="S400" s="158"/>
      <c r="T400" s="158"/>
      <c r="U400" s="158"/>
      <c r="V400" s="158"/>
      <c r="W400" s="158"/>
      <c r="X400" s="158"/>
      <c r="Y400" s="158"/>
      <c r="Z400" s="158"/>
      <c r="AA400" s="158"/>
      <c r="AB400" s="158"/>
      <c r="AC400" s="158"/>
      <c r="AD400" s="158"/>
      <c r="AE400" s="158"/>
      <c r="AF400" s="158"/>
      <c r="AG400" s="158"/>
      <c r="AH400" s="158"/>
      <c r="AI400" s="158"/>
      <c r="AJ400" s="158"/>
      <c r="AK400" s="158"/>
      <c r="AL400" s="158"/>
      <c r="AM400" s="158"/>
      <c r="AN400" s="158"/>
      <c r="AO400" s="158"/>
      <c r="AP400" s="158"/>
      <c r="AQ400" s="158"/>
      <c r="AR400" s="158"/>
      <c r="AS400" s="158"/>
      <c r="AT400" s="158"/>
      <c r="AU400" s="158"/>
      <c r="AV400" s="158"/>
      <c r="AW400" s="158"/>
      <c r="AX400" s="158"/>
      <c r="AY400" s="158"/>
      <c r="AZ400" s="158"/>
      <c r="BA400" s="158"/>
      <c r="BB400" s="158"/>
      <c r="BC400" s="158"/>
      <c r="BD400" s="158"/>
      <c r="BE400" s="158"/>
      <c r="BF400" s="158"/>
      <c r="BG400" s="158"/>
    </row>
    <row r="401" spans="1:59" x14ac:dyDescent="0.3">
      <c r="A401" s="158"/>
      <c r="B401" s="158"/>
      <c r="C401" s="158"/>
      <c r="D401" s="158"/>
      <c r="E401" s="158"/>
      <c r="F401" s="158"/>
      <c r="G401" s="158"/>
      <c r="H401" s="158"/>
      <c r="I401" s="158"/>
      <c r="J401" s="158"/>
      <c r="K401" s="158"/>
      <c r="L401" s="158"/>
      <c r="M401" s="158"/>
      <c r="N401" s="158"/>
      <c r="O401" s="158"/>
      <c r="P401" s="158"/>
      <c r="Q401" s="158"/>
      <c r="R401" s="158"/>
      <c r="S401" s="158"/>
      <c r="T401" s="158"/>
      <c r="U401" s="158"/>
      <c r="V401" s="158"/>
      <c r="W401" s="158"/>
      <c r="X401" s="158"/>
      <c r="Y401" s="158"/>
      <c r="Z401" s="158"/>
      <c r="AA401" s="158"/>
      <c r="AB401" s="158"/>
      <c r="AC401" s="158"/>
      <c r="AD401" s="158"/>
      <c r="AE401" s="158"/>
      <c r="AF401" s="158"/>
      <c r="AG401" s="158"/>
      <c r="AH401" s="158"/>
      <c r="AI401" s="158"/>
      <c r="AJ401" s="158"/>
      <c r="AK401" s="158"/>
      <c r="AL401" s="158"/>
      <c r="AM401" s="158"/>
      <c r="AN401" s="158"/>
      <c r="AO401" s="158"/>
      <c r="AP401" s="158"/>
      <c r="AQ401" s="158"/>
      <c r="AR401" s="158"/>
      <c r="AS401" s="158"/>
      <c r="AT401" s="158"/>
      <c r="AU401" s="158"/>
      <c r="AV401" s="158"/>
      <c r="AW401" s="158"/>
      <c r="AX401" s="158"/>
      <c r="AY401" s="158"/>
      <c r="AZ401" s="158"/>
      <c r="BA401" s="158"/>
      <c r="BB401" s="158"/>
      <c r="BC401" s="158"/>
      <c r="BD401" s="158"/>
      <c r="BE401" s="158"/>
      <c r="BF401" s="158"/>
      <c r="BG401" s="158"/>
    </row>
  </sheetData>
  <sheetProtection algorithmName="SHA-512" hashValue="04kwUazQ7vvVKjj4g8LKfRu6iujhYjTQyQ3mA+o8plgRNsQcbyeUiUdOyCXFlI3Sb8wx0ZbActqy6OJKk0iCWw==" saltValue="BOf+w75DSVRhzBxt1TrXCQ==" spinCount="100000" sheet="1"/>
  <mergeCells count="4">
    <mergeCell ref="A15:H15"/>
    <mergeCell ref="A14:E14"/>
    <mergeCell ref="A3:H3"/>
    <mergeCell ref="A4:H4"/>
  </mergeCells>
  <hyperlinks>
    <hyperlink ref="A1" location="Índice!A1" display="Devolver a índice" xr:uid="{B2C541F8-34C7-4755-B2C3-80C119828D89}"/>
  </hyperlinks>
  <pageMargins left="0.7" right="0.7" top="0.75" bottom="0.75" header="0.3" footer="0.3"/>
  <pageSetup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Sistematización!$B$14:$B$24</xm:f>
          </x14:formula1>
          <xm:sqref>A6:A13</xm:sqref>
        </x14:dataValidation>
        <x14:dataValidation type="list" allowBlank="1" showInputMessage="1" showErrorMessage="1" xr:uid="{00000000-0002-0000-0100-000001000000}">
          <x14:formula1>
            <xm:f>Sistematización!$F$13:$F$19</xm:f>
          </x14:formula1>
          <xm:sqref>C7:C13</xm:sqref>
        </x14:dataValidation>
        <x14:dataValidation type="list" allowBlank="1" showInputMessage="1" showErrorMessage="1" xr:uid="{00000000-0002-0000-0100-000002000000}">
          <x14:formula1>
            <xm:f>Sistematización!$F$14:$F$19</xm:f>
          </x14:formula1>
          <xm:sqref>C6</xm:sqref>
        </x14:dataValidation>
        <x14:dataValidation type="list" allowBlank="1" showInputMessage="1" showErrorMessage="1" xr:uid="{A5AFD40C-C74E-4798-892C-B2BE3B39CE16}">
          <x14:formula1>
            <xm:f>Sistematización!$H$13:$H$25</xm:f>
          </x14:formula1>
          <xm:sqref>D6:D13</xm:sqref>
        </x14:dataValidation>
        <x14:dataValidation type="list" allowBlank="1" showInputMessage="1" showErrorMessage="1" xr:uid="{51074E95-84FC-49C2-B5E8-84BDC18DD19A}">
          <x14:formula1>
            <xm:f>Sistematización!$H$14:$H$25</xm:f>
          </x14:formula1>
          <xm:sqref>B6:B13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7E9B5-C812-4CAB-A666-879E0BE23E53}">
  <dimension ref="A1:AB536"/>
  <sheetViews>
    <sheetView topLeftCell="B1" zoomScale="120" zoomScaleNormal="120" workbookViewId="0">
      <selection activeCell="I8" sqref="I8"/>
    </sheetView>
  </sheetViews>
  <sheetFormatPr baseColWidth="10" defaultRowHeight="14.4" x14ac:dyDescent="0.3"/>
  <cols>
    <col min="1" max="1" width="48.21875" style="119" bestFit="1" customWidth="1"/>
    <col min="2" max="2" width="60.44140625" style="119" customWidth="1"/>
    <col min="3" max="3" width="21" style="119" customWidth="1"/>
    <col min="4" max="4" width="19.77734375" style="119" bestFit="1" customWidth="1"/>
    <col min="5" max="5" width="20.21875" style="119" customWidth="1"/>
    <col min="6" max="6" width="17.109375" style="119" customWidth="1"/>
    <col min="7" max="8" width="15" style="119" customWidth="1"/>
    <col min="9" max="16384" width="11.5546875" style="119"/>
  </cols>
  <sheetData>
    <row r="1" spans="1:27" ht="18" x14ac:dyDescent="0.35">
      <c r="A1" s="212" t="s">
        <v>302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</row>
    <row r="2" spans="1:27" x14ac:dyDescent="0.3">
      <c r="A2" s="159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</row>
    <row r="3" spans="1:27" ht="18" x14ac:dyDescent="0.3">
      <c r="A3" s="271" t="s">
        <v>306</v>
      </c>
      <c r="B3" s="271"/>
      <c r="C3" s="271"/>
      <c r="D3" s="271"/>
      <c r="E3" s="271"/>
      <c r="F3" s="271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</row>
    <row r="4" spans="1:27" ht="34.799999999999997" x14ac:dyDescent="0.3">
      <c r="A4" s="147" t="s">
        <v>274</v>
      </c>
      <c r="B4" s="147" t="s">
        <v>227</v>
      </c>
      <c r="C4" s="147" t="s">
        <v>275</v>
      </c>
      <c r="D4" s="147" t="s">
        <v>276</v>
      </c>
      <c r="E4" s="148" t="s">
        <v>295</v>
      </c>
      <c r="F4" s="148" t="s">
        <v>296</v>
      </c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</row>
    <row r="5" spans="1:27" x14ac:dyDescent="0.3">
      <c r="A5" s="272" t="s">
        <v>18</v>
      </c>
      <c r="B5" s="272"/>
      <c r="C5" s="272"/>
      <c r="D5" s="272"/>
      <c r="E5" s="150">
        <f>SUM(E6:E8)</f>
        <v>0</v>
      </c>
      <c r="F5" s="146">
        <f>SUM(F6:F8)</f>
        <v>0</v>
      </c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</row>
    <row r="6" spans="1:27" x14ac:dyDescent="0.3">
      <c r="A6" s="213" t="s">
        <v>277</v>
      </c>
      <c r="B6" s="214"/>
      <c r="C6" s="210" t="s">
        <v>284</v>
      </c>
      <c r="D6" s="215">
        <v>0</v>
      </c>
      <c r="E6" s="151">
        <f>IF(D6&gt;0,(C6*D6),0)</f>
        <v>0</v>
      </c>
      <c r="F6" s="215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</row>
    <row r="7" spans="1:27" x14ac:dyDescent="0.3">
      <c r="A7" s="213" t="s">
        <v>277</v>
      </c>
      <c r="B7" s="214"/>
      <c r="C7" s="210" t="s">
        <v>284</v>
      </c>
      <c r="D7" s="215">
        <v>0</v>
      </c>
      <c r="E7" s="151">
        <f t="shared" ref="E7:E8" si="0">IF(D7&gt;0,(C7*D7),0)</f>
        <v>0</v>
      </c>
      <c r="F7" s="215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</row>
    <row r="8" spans="1:27" x14ac:dyDescent="0.3">
      <c r="A8" s="213" t="s">
        <v>277</v>
      </c>
      <c r="B8" s="214"/>
      <c r="C8" s="210" t="s">
        <v>284</v>
      </c>
      <c r="D8" s="215">
        <v>0</v>
      </c>
      <c r="E8" s="151">
        <f t="shared" si="0"/>
        <v>0</v>
      </c>
      <c r="F8" s="215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</row>
    <row r="9" spans="1:27" x14ac:dyDescent="0.3">
      <c r="A9" s="272" t="s">
        <v>48</v>
      </c>
      <c r="B9" s="272"/>
      <c r="C9" s="272"/>
      <c r="D9" s="272"/>
      <c r="E9" s="150">
        <f>SUM(E10)</f>
        <v>0</v>
      </c>
      <c r="F9" s="146">
        <f>SUM(F10)</f>
        <v>0</v>
      </c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</row>
    <row r="10" spans="1:27" x14ac:dyDescent="0.3">
      <c r="A10" s="216" t="s">
        <v>278</v>
      </c>
      <c r="B10" s="214"/>
      <c r="C10" s="210" t="s">
        <v>284</v>
      </c>
      <c r="D10" s="215">
        <v>0</v>
      </c>
      <c r="E10" s="151">
        <f t="shared" ref="E10" si="1">IF(D10&gt;0,(C10*D10),0)</f>
        <v>0</v>
      </c>
      <c r="F10" s="215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</row>
    <row r="11" spans="1:27" x14ac:dyDescent="0.3">
      <c r="A11" s="272" t="s">
        <v>4</v>
      </c>
      <c r="B11" s="272"/>
      <c r="C11" s="272"/>
      <c r="D11" s="272"/>
      <c r="E11" s="150">
        <f>SUM(E12:E18)</f>
        <v>0</v>
      </c>
      <c r="F11" s="146">
        <f>SUM(F12:F18)</f>
        <v>0</v>
      </c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</row>
    <row r="12" spans="1:27" x14ac:dyDescent="0.3">
      <c r="A12" s="217" t="s">
        <v>279</v>
      </c>
      <c r="B12" s="214"/>
      <c r="C12" s="210" t="s">
        <v>284</v>
      </c>
      <c r="D12" s="215"/>
      <c r="E12" s="151">
        <f t="shared" ref="E12:E18" si="2">IF(D12&gt;0,(C12*D12),0)</f>
        <v>0</v>
      </c>
      <c r="F12" s="215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</row>
    <row r="13" spans="1:27" x14ac:dyDescent="0.3">
      <c r="A13" s="217" t="s">
        <v>279</v>
      </c>
      <c r="B13" s="214"/>
      <c r="C13" s="210" t="s">
        <v>284</v>
      </c>
      <c r="D13" s="215">
        <v>0</v>
      </c>
      <c r="E13" s="151">
        <f t="shared" si="2"/>
        <v>0</v>
      </c>
      <c r="F13" s="215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</row>
    <row r="14" spans="1:27" x14ac:dyDescent="0.3">
      <c r="A14" s="217" t="s">
        <v>279</v>
      </c>
      <c r="B14" s="214"/>
      <c r="C14" s="210" t="s">
        <v>284</v>
      </c>
      <c r="D14" s="215">
        <v>0</v>
      </c>
      <c r="E14" s="151">
        <f t="shared" si="2"/>
        <v>0</v>
      </c>
      <c r="F14" s="215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</row>
    <row r="15" spans="1:27" x14ac:dyDescent="0.3">
      <c r="A15" s="217" t="s">
        <v>279</v>
      </c>
      <c r="B15" s="214"/>
      <c r="C15" s="210" t="s">
        <v>284</v>
      </c>
      <c r="D15" s="215">
        <v>0</v>
      </c>
      <c r="E15" s="151">
        <f t="shared" si="2"/>
        <v>0</v>
      </c>
      <c r="F15" s="215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</row>
    <row r="16" spans="1:27" x14ac:dyDescent="0.3">
      <c r="A16" s="217" t="s">
        <v>279</v>
      </c>
      <c r="B16" s="214"/>
      <c r="C16" s="210" t="s">
        <v>284</v>
      </c>
      <c r="D16" s="215">
        <v>0</v>
      </c>
      <c r="E16" s="151">
        <f t="shared" si="2"/>
        <v>0</v>
      </c>
      <c r="F16" s="215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</row>
    <row r="17" spans="1:27" x14ac:dyDescent="0.3">
      <c r="A17" s="217" t="s">
        <v>279</v>
      </c>
      <c r="B17" s="214"/>
      <c r="C17" s="210" t="s">
        <v>284</v>
      </c>
      <c r="D17" s="215">
        <v>0</v>
      </c>
      <c r="E17" s="151">
        <f t="shared" si="2"/>
        <v>0</v>
      </c>
      <c r="F17" s="215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</row>
    <row r="18" spans="1:27" x14ac:dyDescent="0.3">
      <c r="A18" s="217" t="s">
        <v>279</v>
      </c>
      <c r="B18" s="214"/>
      <c r="C18" s="210" t="s">
        <v>284</v>
      </c>
      <c r="D18" s="215">
        <v>0</v>
      </c>
      <c r="E18" s="151">
        <f t="shared" si="2"/>
        <v>0</v>
      </c>
      <c r="F18" s="215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</row>
    <row r="19" spans="1:27" x14ac:dyDescent="0.3">
      <c r="A19" s="272" t="s">
        <v>5</v>
      </c>
      <c r="B19" s="272"/>
      <c r="C19" s="272" t="s">
        <v>284</v>
      </c>
      <c r="D19" s="272"/>
      <c r="E19" s="150">
        <f>SUM(E20:E22)</f>
        <v>0</v>
      </c>
      <c r="F19" s="146">
        <f>SUM(F20:F22)</f>
        <v>0</v>
      </c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</row>
    <row r="20" spans="1:27" x14ac:dyDescent="0.3">
      <c r="A20" s="218" t="s">
        <v>280</v>
      </c>
      <c r="B20" s="214"/>
      <c r="C20" s="210" t="s">
        <v>284</v>
      </c>
      <c r="D20" s="215"/>
      <c r="E20" s="151">
        <f t="shared" ref="E20:E22" si="3">IF(D20&gt;0,(C20*D20),0)</f>
        <v>0</v>
      </c>
      <c r="F20" s="215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</row>
    <row r="21" spans="1:27" x14ac:dyDescent="0.3">
      <c r="A21" s="218" t="s">
        <v>280</v>
      </c>
      <c r="B21" s="214"/>
      <c r="C21" s="210" t="s">
        <v>284</v>
      </c>
      <c r="D21" s="215">
        <v>0</v>
      </c>
      <c r="E21" s="151">
        <f t="shared" si="3"/>
        <v>0</v>
      </c>
      <c r="F21" s="215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</row>
    <row r="22" spans="1:27" x14ac:dyDescent="0.3">
      <c r="A22" s="218" t="s">
        <v>280</v>
      </c>
      <c r="B22" s="214"/>
      <c r="C22" s="210" t="s">
        <v>284</v>
      </c>
      <c r="D22" s="215">
        <v>0</v>
      </c>
      <c r="E22" s="151">
        <f t="shared" si="3"/>
        <v>0</v>
      </c>
      <c r="F22" s="215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</row>
    <row r="23" spans="1:27" x14ac:dyDescent="0.3">
      <c r="A23" s="272" t="s">
        <v>6</v>
      </c>
      <c r="B23" s="272"/>
      <c r="C23" s="272" t="s">
        <v>284</v>
      </c>
      <c r="D23" s="272"/>
      <c r="E23" s="150">
        <f>SUM(E24:E28)</f>
        <v>0</v>
      </c>
      <c r="F23" s="146">
        <f>SUM(F24:F28)</f>
        <v>0</v>
      </c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</row>
    <row r="24" spans="1:27" x14ac:dyDescent="0.3">
      <c r="A24" s="217" t="s">
        <v>281</v>
      </c>
      <c r="B24" s="214"/>
      <c r="C24" s="210" t="s">
        <v>284</v>
      </c>
      <c r="D24" s="215"/>
      <c r="E24" s="151">
        <f t="shared" ref="E24:E28" si="4">IF(D24&gt;0,(C24*D24),0)</f>
        <v>0</v>
      </c>
      <c r="F24" s="215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</row>
    <row r="25" spans="1:27" x14ac:dyDescent="0.3">
      <c r="A25" s="217" t="s">
        <v>281</v>
      </c>
      <c r="B25" s="214"/>
      <c r="C25" s="210" t="s">
        <v>284</v>
      </c>
      <c r="D25" s="215">
        <v>0</v>
      </c>
      <c r="E25" s="151">
        <f t="shared" si="4"/>
        <v>0</v>
      </c>
      <c r="F25" s="215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</row>
    <row r="26" spans="1:27" x14ac:dyDescent="0.3">
      <c r="A26" s="217" t="s">
        <v>281</v>
      </c>
      <c r="B26" s="214"/>
      <c r="C26" s="210" t="s">
        <v>284</v>
      </c>
      <c r="D26" s="215">
        <v>0</v>
      </c>
      <c r="E26" s="151">
        <f t="shared" si="4"/>
        <v>0</v>
      </c>
      <c r="F26" s="215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</row>
    <row r="27" spans="1:27" x14ac:dyDescent="0.3">
      <c r="A27" s="217" t="s">
        <v>281</v>
      </c>
      <c r="B27" s="214"/>
      <c r="C27" s="210" t="s">
        <v>284</v>
      </c>
      <c r="D27" s="215">
        <v>0</v>
      </c>
      <c r="E27" s="151">
        <f t="shared" si="4"/>
        <v>0</v>
      </c>
      <c r="F27" s="215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</row>
    <row r="28" spans="1:27" x14ac:dyDescent="0.3">
      <c r="A28" s="217" t="s">
        <v>281</v>
      </c>
      <c r="B28" s="214"/>
      <c r="C28" s="210" t="s">
        <v>284</v>
      </c>
      <c r="D28" s="215">
        <v>0</v>
      </c>
      <c r="E28" s="151">
        <f t="shared" si="4"/>
        <v>0</v>
      </c>
      <c r="F28" s="215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</row>
    <row r="29" spans="1:27" x14ac:dyDescent="0.3">
      <c r="A29" s="272" t="s">
        <v>7</v>
      </c>
      <c r="B29" s="272"/>
      <c r="C29" s="272" t="s">
        <v>284</v>
      </c>
      <c r="D29" s="272"/>
      <c r="E29" s="150">
        <f>SUM(E30:E31)</f>
        <v>0</v>
      </c>
      <c r="F29" s="146">
        <f>SUM(F30:F31)</f>
        <v>0</v>
      </c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</row>
    <row r="30" spans="1:27" x14ac:dyDescent="0.3">
      <c r="A30" s="217" t="s">
        <v>282</v>
      </c>
      <c r="B30" s="214"/>
      <c r="C30" s="210" t="s">
        <v>284</v>
      </c>
      <c r="D30" s="215"/>
      <c r="E30" s="151">
        <f t="shared" ref="E30:E31" si="5">IF(D30&gt;0,(C30*D30),0)</f>
        <v>0</v>
      </c>
      <c r="F30" s="215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</row>
    <row r="31" spans="1:27" x14ac:dyDescent="0.3">
      <c r="A31" s="217" t="s">
        <v>47</v>
      </c>
      <c r="B31" s="214"/>
      <c r="C31" s="210" t="s">
        <v>284</v>
      </c>
      <c r="D31" s="215">
        <v>0</v>
      </c>
      <c r="E31" s="151">
        <f t="shared" si="5"/>
        <v>0</v>
      </c>
      <c r="F31" s="215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</row>
    <row r="32" spans="1:27" x14ac:dyDescent="0.3">
      <c r="A32" s="272" t="s">
        <v>9</v>
      </c>
      <c r="B32" s="272"/>
      <c r="C32" s="272" t="s">
        <v>284</v>
      </c>
      <c r="D32" s="272"/>
      <c r="E32" s="150">
        <f>SUM(E33:E34)</f>
        <v>0</v>
      </c>
      <c r="F32" s="146">
        <f>SUM(F33:F34)</f>
        <v>0</v>
      </c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</row>
    <row r="33" spans="1:28" x14ac:dyDescent="0.3">
      <c r="A33" s="217" t="s">
        <v>283</v>
      </c>
      <c r="B33" s="214"/>
      <c r="C33" s="210" t="s">
        <v>284</v>
      </c>
      <c r="D33" s="215"/>
      <c r="E33" s="151">
        <f t="shared" ref="E33:E34" si="6">IF(D33&gt;0,(C33*D33),0)</f>
        <v>0</v>
      </c>
      <c r="F33" s="215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</row>
    <row r="34" spans="1:28" x14ac:dyDescent="0.3">
      <c r="A34" s="217" t="s">
        <v>283</v>
      </c>
      <c r="B34" s="214"/>
      <c r="C34" s="210" t="s">
        <v>284</v>
      </c>
      <c r="D34" s="215">
        <v>0</v>
      </c>
      <c r="E34" s="151">
        <f t="shared" si="6"/>
        <v>0</v>
      </c>
      <c r="F34" s="215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</row>
    <row r="35" spans="1:28" x14ac:dyDescent="0.3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</row>
    <row r="36" spans="1:28" x14ac:dyDescent="0.3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</row>
    <row r="37" spans="1:28" x14ac:dyDescent="0.3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</row>
    <row r="38" spans="1:28" x14ac:dyDescent="0.3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</row>
    <row r="39" spans="1:28" x14ac:dyDescent="0.3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</row>
    <row r="40" spans="1:28" x14ac:dyDescent="0.3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</row>
    <row r="41" spans="1:28" x14ac:dyDescent="0.3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</row>
    <row r="42" spans="1:28" x14ac:dyDescent="0.3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</row>
    <row r="43" spans="1:28" x14ac:dyDescent="0.3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</row>
    <row r="44" spans="1:28" x14ac:dyDescent="0.3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</row>
    <row r="45" spans="1:28" x14ac:dyDescent="0.3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</row>
    <row r="46" spans="1:28" x14ac:dyDescent="0.3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</row>
    <row r="47" spans="1:28" x14ac:dyDescent="0.3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</row>
    <row r="48" spans="1:28" x14ac:dyDescent="0.3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</row>
    <row r="49" spans="1:28" x14ac:dyDescent="0.3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</row>
    <row r="50" spans="1:28" x14ac:dyDescent="0.3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</row>
    <row r="51" spans="1:28" x14ac:dyDescent="0.3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</row>
    <row r="52" spans="1:28" x14ac:dyDescent="0.3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</row>
    <row r="53" spans="1:28" x14ac:dyDescent="0.3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</row>
    <row r="54" spans="1:28" x14ac:dyDescent="0.3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</row>
    <row r="55" spans="1:28" x14ac:dyDescent="0.3">
      <c r="A55" s="158"/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</row>
    <row r="56" spans="1:28" x14ac:dyDescent="0.3">
      <c r="A56" s="158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</row>
    <row r="57" spans="1:28" x14ac:dyDescent="0.3">
      <c r="A57" s="158"/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</row>
    <row r="58" spans="1:28" x14ac:dyDescent="0.3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</row>
    <row r="59" spans="1:28" x14ac:dyDescent="0.3">
      <c r="A59" s="158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</row>
    <row r="60" spans="1:28" x14ac:dyDescent="0.3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</row>
    <row r="61" spans="1:28" x14ac:dyDescent="0.3">
      <c r="A61" s="158"/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</row>
    <row r="62" spans="1:28" x14ac:dyDescent="0.3">
      <c r="A62" s="158"/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</row>
    <row r="63" spans="1:28" x14ac:dyDescent="0.3">
      <c r="A63" s="158"/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</row>
    <row r="64" spans="1:28" x14ac:dyDescent="0.3">
      <c r="A64" s="158"/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</row>
    <row r="65" spans="1:28" x14ac:dyDescent="0.3">
      <c r="A65" s="158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</row>
    <row r="66" spans="1:28" x14ac:dyDescent="0.3">
      <c r="A66" s="158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</row>
    <row r="67" spans="1:28" x14ac:dyDescent="0.3">
      <c r="A67" s="158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</row>
    <row r="68" spans="1:28" x14ac:dyDescent="0.3">
      <c r="A68" s="158"/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</row>
    <row r="69" spans="1:28" x14ac:dyDescent="0.3">
      <c r="A69" s="158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</row>
    <row r="70" spans="1:28" x14ac:dyDescent="0.3">
      <c r="A70" s="158"/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</row>
    <row r="71" spans="1:28" x14ac:dyDescent="0.3">
      <c r="A71" s="158"/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</row>
    <row r="72" spans="1:28" x14ac:dyDescent="0.3">
      <c r="A72" s="158"/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</row>
    <row r="73" spans="1:28" x14ac:dyDescent="0.3">
      <c r="A73" s="158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</row>
    <row r="74" spans="1:28" x14ac:dyDescent="0.3">
      <c r="A74" s="158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</row>
    <row r="75" spans="1:28" x14ac:dyDescent="0.3">
      <c r="A75" s="158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</row>
    <row r="76" spans="1:28" x14ac:dyDescent="0.3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</row>
    <row r="77" spans="1:28" x14ac:dyDescent="0.3">
      <c r="A77" s="158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</row>
    <row r="78" spans="1:28" x14ac:dyDescent="0.3">
      <c r="A78" s="158"/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</row>
    <row r="79" spans="1:28" x14ac:dyDescent="0.3">
      <c r="A79" s="158"/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</row>
    <row r="80" spans="1:28" x14ac:dyDescent="0.3">
      <c r="A80" s="158"/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</row>
    <row r="81" spans="1:28" x14ac:dyDescent="0.3">
      <c r="A81" s="158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</row>
    <row r="82" spans="1:28" x14ac:dyDescent="0.3">
      <c r="A82" s="158"/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</row>
    <row r="83" spans="1:28" x14ac:dyDescent="0.3">
      <c r="A83" s="158"/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</row>
    <row r="84" spans="1:28" x14ac:dyDescent="0.3">
      <c r="A84" s="158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</row>
    <row r="85" spans="1:28" x14ac:dyDescent="0.3">
      <c r="A85" s="158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</row>
    <row r="86" spans="1:28" x14ac:dyDescent="0.3">
      <c r="A86" s="158"/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</row>
    <row r="87" spans="1:28" x14ac:dyDescent="0.3">
      <c r="A87" s="158"/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</row>
    <row r="88" spans="1:28" x14ac:dyDescent="0.3">
      <c r="A88" s="158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</row>
    <row r="89" spans="1:28" x14ac:dyDescent="0.3">
      <c r="A89" s="158"/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</row>
    <row r="90" spans="1:28" x14ac:dyDescent="0.3">
      <c r="A90" s="158"/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</row>
    <row r="91" spans="1:28" x14ac:dyDescent="0.3">
      <c r="A91" s="158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</row>
    <row r="92" spans="1:28" x14ac:dyDescent="0.3">
      <c r="A92" s="158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</row>
    <row r="93" spans="1:28" x14ac:dyDescent="0.3">
      <c r="A93" s="158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</row>
    <row r="94" spans="1:28" x14ac:dyDescent="0.3">
      <c r="A94" s="158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</row>
    <row r="95" spans="1:28" x14ac:dyDescent="0.3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</row>
    <row r="96" spans="1:28" x14ac:dyDescent="0.3">
      <c r="A96" s="158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</row>
    <row r="97" spans="1:28" x14ac:dyDescent="0.3">
      <c r="A97" s="158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</row>
    <row r="98" spans="1:28" x14ac:dyDescent="0.3">
      <c r="A98" s="158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</row>
    <row r="99" spans="1:28" x14ac:dyDescent="0.3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</row>
    <row r="100" spans="1:28" x14ac:dyDescent="0.3">
      <c r="A100" s="158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</row>
    <row r="101" spans="1:28" x14ac:dyDescent="0.3">
      <c r="A101" s="158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</row>
    <row r="102" spans="1:28" x14ac:dyDescent="0.3">
      <c r="A102" s="158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</row>
    <row r="103" spans="1:28" x14ac:dyDescent="0.3">
      <c r="A103" s="158"/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</row>
    <row r="104" spans="1:28" x14ac:dyDescent="0.3">
      <c r="A104" s="158"/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</row>
    <row r="105" spans="1:28" x14ac:dyDescent="0.3">
      <c r="A105" s="158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</row>
    <row r="106" spans="1:28" x14ac:dyDescent="0.3">
      <c r="A106" s="158"/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</row>
    <row r="107" spans="1:28" x14ac:dyDescent="0.3">
      <c r="A107" s="158"/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</row>
    <row r="108" spans="1:28" x14ac:dyDescent="0.3">
      <c r="A108" s="158"/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</row>
    <row r="109" spans="1:28" x14ac:dyDescent="0.3">
      <c r="A109" s="158"/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</row>
    <row r="110" spans="1:28" x14ac:dyDescent="0.3">
      <c r="A110" s="158"/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</row>
    <row r="111" spans="1:28" x14ac:dyDescent="0.3">
      <c r="A111" s="158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</row>
    <row r="112" spans="1:28" x14ac:dyDescent="0.3">
      <c r="A112" s="158"/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</row>
    <row r="113" spans="1:28" x14ac:dyDescent="0.3">
      <c r="A113" s="158"/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</row>
    <row r="114" spans="1:28" x14ac:dyDescent="0.3">
      <c r="A114" s="158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</row>
    <row r="115" spans="1:28" x14ac:dyDescent="0.3">
      <c r="A115" s="158"/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</row>
    <row r="116" spans="1:28" x14ac:dyDescent="0.3">
      <c r="A116" s="158"/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</row>
    <row r="117" spans="1:28" x14ac:dyDescent="0.3">
      <c r="A117" s="158"/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</row>
    <row r="118" spans="1:28" x14ac:dyDescent="0.3">
      <c r="A118" s="158"/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</row>
    <row r="119" spans="1:28" x14ac:dyDescent="0.3">
      <c r="A119" s="158"/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</row>
    <row r="120" spans="1:28" x14ac:dyDescent="0.3">
      <c r="A120" s="158"/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</row>
    <row r="121" spans="1:28" x14ac:dyDescent="0.3">
      <c r="A121" s="158"/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</row>
    <row r="122" spans="1:28" x14ac:dyDescent="0.3">
      <c r="A122" s="158"/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</row>
    <row r="123" spans="1:28" x14ac:dyDescent="0.3">
      <c r="A123" s="158"/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8"/>
      <c r="AB123" s="158"/>
    </row>
    <row r="124" spans="1:28" x14ac:dyDescent="0.3">
      <c r="A124" s="158"/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</row>
    <row r="125" spans="1:28" x14ac:dyDescent="0.3">
      <c r="A125" s="158"/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</row>
    <row r="126" spans="1:28" x14ac:dyDescent="0.3">
      <c r="A126" s="158"/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</row>
    <row r="127" spans="1:28" x14ac:dyDescent="0.3">
      <c r="A127" s="158"/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  <c r="AA127" s="158"/>
      <c r="AB127" s="158"/>
    </row>
    <row r="128" spans="1:28" x14ac:dyDescent="0.3">
      <c r="A128" s="158"/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</row>
    <row r="129" spans="1:28" x14ac:dyDescent="0.3">
      <c r="A129" s="158"/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</row>
    <row r="130" spans="1:28" x14ac:dyDescent="0.3">
      <c r="A130" s="158"/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</row>
    <row r="131" spans="1:28" x14ac:dyDescent="0.3">
      <c r="A131" s="158"/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  <c r="AA131" s="158"/>
      <c r="AB131" s="158"/>
    </row>
    <row r="132" spans="1:28" x14ac:dyDescent="0.3">
      <c r="A132" s="158"/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</row>
    <row r="133" spans="1:28" x14ac:dyDescent="0.3">
      <c r="A133" s="158"/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</row>
    <row r="134" spans="1:28" x14ac:dyDescent="0.3">
      <c r="A134" s="158"/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</row>
    <row r="135" spans="1:28" x14ac:dyDescent="0.3">
      <c r="A135" s="158"/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  <c r="AA135" s="158"/>
      <c r="AB135" s="158"/>
    </row>
    <row r="136" spans="1:28" x14ac:dyDescent="0.3">
      <c r="A136" s="158"/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  <c r="AA136" s="158"/>
      <c r="AB136" s="158"/>
    </row>
    <row r="137" spans="1:28" x14ac:dyDescent="0.3">
      <c r="A137" s="158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  <c r="AA137" s="158"/>
      <c r="AB137" s="158"/>
    </row>
    <row r="138" spans="1:28" x14ac:dyDescent="0.3">
      <c r="A138" s="158"/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  <c r="AA138" s="158"/>
      <c r="AB138" s="158"/>
    </row>
    <row r="139" spans="1:28" x14ac:dyDescent="0.3">
      <c r="A139" s="158"/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  <c r="AA139" s="158"/>
      <c r="AB139" s="158"/>
    </row>
    <row r="140" spans="1:28" x14ac:dyDescent="0.3">
      <c r="A140" s="158"/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</row>
    <row r="141" spans="1:28" x14ac:dyDescent="0.3">
      <c r="A141" s="158"/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  <c r="AA141" s="158"/>
      <c r="AB141" s="158"/>
    </row>
    <row r="142" spans="1:28" x14ac:dyDescent="0.3">
      <c r="A142" s="158"/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  <c r="AA142" s="158"/>
      <c r="AB142" s="158"/>
    </row>
    <row r="143" spans="1:28" x14ac:dyDescent="0.3">
      <c r="A143" s="158"/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  <c r="AA143" s="158"/>
      <c r="AB143" s="158"/>
    </row>
    <row r="144" spans="1:28" x14ac:dyDescent="0.3">
      <c r="A144" s="158"/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  <c r="AA144" s="158"/>
      <c r="AB144" s="158"/>
    </row>
    <row r="145" spans="1:28" x14ac:dyDescent="0.3">
      <c r="A145" s="158"/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  <c r="AA145" s="158"/>
      <c r="AB145" s="158"/>
    </row>
    <row r="146" spans="1:28" x14ac:dyDescent="0.3">
      <c r="A146" s="158"/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  <c r="AA146" s="158"/>
      <c r="AB146" s="158"/>
    </row>
    <row r="147" spans="1:28" x14ac:dyDescent="0.3">
      <c r="A147" s="158"/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  <c r="AA147" s="158"/>
      <c r="AB147" s="158"/>
    </row>
    <row r="148" spans="1:28" x14ac:dyDescent="0.3">
      <c r="A148" s="158"/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  <c r="AA148" s="158"/>
      <c r="AB148" s="158"/>
    </row>
    <row r="149" spans="1:28" x14ac:dyDescent="0.3">
      <c r="A149" s="158"/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  <c r="AA149" s="158"/>
      <c r="AB149" s="158"/>
    </row>
    <row r="150" spans="1:28" x14ac:dyDescent="0.3">
      <c r="A150" s="158"/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  <c r="AA150" s="158"/>
      <c r="AB150" s="158"/>
    </row>
    <row r="151" spans="1:28" x14ac:dyDescent="0.3">
      <c r="A151" s="158"/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  <c r="AA151" s="158"/>
      <c r="AB151" s="158"/>
    </row>
    <row r="152" spans="1:28" x14ac:dyDescent="0.3">
      <c r="A152" s="158"/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  <c r="AA152" s="158"/>
      <c r="AB152" s="158"/>
    </row>
    <row r="153" spans="1:28" x14ac:dyDescent="0.3">
      <c r="A153" s="158"/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  <c r="AA153" s="158"/>
      <c r="AB153" s="158"/>
    </row>
    <row r="154" spans="1:28" x14ac:dyDescent="0.3">
      <c r="A154" s="158"/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  <c r="AA154" s="158"/>
      <c r="AB154" s="158"/>
    </row>
    <row r="155" spans="1:28" x14ac:dyDescent="0.3">
      <c r="A155" s="158"/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  <c r="AA155" s="158"/>
      <c r="AB155" s="158"/>
    </row>
    <row r="156" spans="1:28" x14ac:dyDescent="0.3">
      <c r="A156" s="158"/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  <c r="AA156" s="158"/>
      <c r="AB156" s="158"/>
    </row>
    <row r="157" spans="1:28" x14ac:dyDescent="0.3">
      <c r="A157" s="158"/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  <c r="AA157" s="158"/>
      <c r="AB157" s="158"/>
    </row>
    <row r="158" spans="1:28" x14ac:dyDescent="0.3">
      <c r="A158" s="158"/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  <c r="AA158" s="158"/>
      <c r="AB158" s="158"/>
    </row>
    <row r="159" spans="1:28" x14ac:dyDescent="0.3">
      <c r="A159" s="158"/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  <c r="X159" s="158"/>
      <c r="Y159" s="158"/>
      <c r="Z159" s="158"/>
      <c r="AA159" s="158"/>
      <c r="AB159" s="158"/>
    </row>
    <row r="160" spans="1:28" x14ac:dyDescent="0.3">
      <c r="A160" s="158"/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  <c r="AA160" s="158"/>
      <c r="AB160" s="158"/>
    </row>
    <row r="161" spans="1:28" x14ac:dyDescent="0.3">
      <c r="A161" s="158"/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  <c r="AA161" s="158"/>
      <c r="AB161" s="158"/>
    </row>
    <row r="162" spans="1:28" x14ac:dyDescent="0.3">
      <c r="A162" s="158"/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  <c r="AA162" s="158"/>
      <c r="AB162" s="158"/>
    </row>
    <row r="163" spans="1:28" x14ac:dyDescent="0.3">
      <c r="A163" s="158"/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  <c r="AA163" s="158"/>
      <c r="AB163" s="158"/>
    </row>
    <row r="164" spans="1:28" x14ac:dyDescent="0.3">
      <c r="A164" s="158"/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  <c r="AA164" s="158"/>
      <c r="AB164" s="158"/>
    </row>
    <row r="165" spans="1:28" x14ac:dyDescent="0.3">
      <c r="A165" s="158"/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  <c r="Z165" s="158"/>
      <c r="AA165" s="158"/>
      <c r="AB165" s="158"/>
    </row>
    <row r="166" spans="1:28" x14ac:dyDescent="0.3">
      <c r="A166" s="158"/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  <c r="AA166" s="158"/>
      <c r="AB166" s="158"/>
    </row>
    <row r="167" spans="1:28" x14ac:dyDescent="0.3">
      <c r="A167" s="158"/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8"/>
      <c r="AA167" s="158"/>
      <c r="AB167" s="158"/>
    </row>
    <row r="168" spans="1:28" x14ac:dyDescent="0.3">
      <c r="A168" s="158"/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58"/>
      <c r="Z168" s="158"/>
      <c r="AA168" s="158"/>
      <c r="AB168" s="158"/>
    </row>
    <row r="169" spans="1:28" x14ac:dyDescent="0.3">
      <c r="A169" s="158"/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  <c r="AA169" s="158"/>
      <c r="AB169" s="158"/>
    </row>
    <row r="170" spans="1:28" x14ac:dyDescent="0.3">
      <c r="A170" s="158"/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  <c r="AA170" s="158"/>
      <c r="AB170" s="158"/>
    </row>
    <row r="171" spans="1:28" x14ac:dyDescent="0.3">
      <c r="A171" s="158"/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  <c r="Z171" s="158"/>
      <c r="AA171" s="158"/>
      <c r="AB171" s="158"/>
    </row>
    <row r="172" spans="1:28" x14ac:dyDescent="0.3">
      <c r="A172" s="158"/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  <c r="AA172" s="158"/>
      <c r="AB172" s="158"/>
    </row>
    <row r="173" spans="1:28" x14ac:dyDescent="0.3">
      <c r="A173" s="158"/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  <c r="AA173" s="158"/>
      <c r="AB173" s="158"/>
    </row>
    <row r="174" spans="1:28" x14ac:dyDescent="0.3">
      <c r="A174" s="158"/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  <c r="AA174" s="158"/>
      <c r="AB174" s="158"/>
    </row>
    <row r="175" spans="1:28" x14ac:dyDescent="0.3">
      <c r="A175" s="158"/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  <c r="AA175" s="158"/>
      <c r="AB175" s="158"/>
    </row>
    <row r="176" spans="1:28" x14ac:dyDescent="0.3">
      <c r="A176" s="158"/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  <c r="AA176" s="158"/>
      <c r="AB176" s="158"/>
    </row>
    <row r="177" spans="1:28" x14ac:dyDescent="0.3">
      <c r="A177" s="158"/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  <c r="X177" s="158"/>
      <c r="Y177" s="158"/>
      <c r="Z177" s="158"/>
      <c r="AA177" s="158"/>
      <c r="AB177" s="158"/>
    </row>
    <row r="178" spans="1:28" x14ac:dyDescent="0.3">
      <c r="A178" s="158"/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  <c r="AA178" s="158"/>
      <c r="AB178" s="158"/>
    </row>
    <row r="179" spans="1:28" x14ac:dyDescent="0.3">
      <c r="A179" s="158"/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8"/>
      <c r="Y179" s="158"/>
      <c r="Z179" s="158"/>
      <c r="AA179" s="158"/>
      <c r="AB179" s="158"/>
    </row>
    <row r="180" spans="1:28" x14ac:dyDescent="0.3">
      <c r="A180" s="158"/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158"/>
      <c r="X180" s="158"/>
      <c r="Y180" s="158"/>
      <c r="Z180" s="158"/>
      <c r="AA180" s="158"/>
      <c r="AB180" s="158"/>
    </row>
    <row r="181" spans="1:28" x14ac:dyDescent="0.3">
      <c r="A181" s="158"/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  <c r="X181" s="158"/>
      <c r="Y181" s="158"/>
      <c r="Z181" s="158"/>
      <c r="AA181" s="158"/>
      <c r="AB181" s="158"/>
    </row>
    <row r="182" spans="1:28" x14ac:dyDescent="0.3">
      <c r="A182" s="158"/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158"/>
      <c r="X182" s="158"/>
      <c r="Y182" s="158"/>
      <c r="Z182" s="158"/>
      <c r="AA182" s="158"/>
      <c r="AB182" s="158"/>
    </row>
    <row r="183" spans="1:28" x14ac:dyDescent="0.3">
      <c r="A183" s="158"/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  <c r="X183" s="158"/>
      <c r="Y183" s="158"/>
      <c r="Z183" s="158"/>
      <c r="AA183" s="158"/>
      <c r="AB183" s="158"/>
    </row>
    <row r="184" spans="1:28" x14ac:dyDescent="0.3">
      <c r="A184" s="158"/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  <c r="V184" s="158"/>
      <c r="W184" s="158"/>
      <c r="X184" s="158"/>
      <c r="Y184" s="158"/>
      <c r="Z184" s="158"/>
      <c r="AA184" s="158"/>
      <c r="AB184" s="158"/>
    </row>
    <row r="185" spans="1:28" x14ac:dyDescent="0.3">
      <c r="A185" s="158"/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  <c r="V185" s="158"/>
      <c r="W185" s="158"/>
      <c r="X185" s="158"/>
      <c r="Y185" s="158"/>
      <c r="Z185" s="158"/>
      <c r="AA185" s="158"/>
      <c r="AB185" s="158"/>
    </row>
    <row r="186" spans="1:28" x14ac:dyDescent="0.3">
      <c r="A186" s="158"/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  <c r="AA186" s="158"/>
      <c r="AB186" s="158"/>
    </row>
    <row r="187" spans="1:28" x14ac:dyDescent="0.3">
      <c r="A187" s="158"/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  <c r="AA187" s="158"/>
      <c r="AB187" s="158"/>
    </row>
    <row r="188" spans="1:28" x14ac:dyDescent="0.3">
      <c r="A188" s="158"/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  <c r="AA188" s="158"/>
      <c r="AB188" s="158"/>
    </row>
    <row r="189" spans="1:28" x14ac:dyDescent="0.3">
      <c r="A189" s="158"/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  <c r="AA189" s="158"/>
      <c r="AB189" s="158"/>
    </row>
    <row r="190" spans="1:28" x14ac:dyDescent="0.3">
      <c r="A190" s="158"/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  <c r="AA190" s="158"/>
      <c r="AB190" s="158"/>
    </row>
    <row r="191" spans="1:28" x14ac:dyDescent="0.3">
      <c r="A191" s="158"/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  <c r="AA191" s="158"/>
      <c r="AB191" s="158"/>
    </row>
    <row r="192" spans="1:28" x14ac:dyDescent="0.3">
      <c r="A192" s="158"/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  <c r="AA192" s="158"/>
      <c r="AB192" s="158"/>
    </row>
    <row r="193" spans="1:28" x14ac:dyDescent="0.3">
      <c r="A193" s="158"/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  <c r="AA193" s="158"/>
      <c r="AB193" s="158"/>
    </row>
    <row r="194" spans="1:28" x14ac:dyDescent="0.3">
      <c r="A194" s="158"/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  <c r="AA194" s="158"/>
      <c r="AB194" s="158"/>
    </row>
    <row r="195" spans="1:28" x14ac:dyDescent="0.3">
      <c r="A195" s="158"/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  <c r="W195" s="158"/>
      <c r="X195" s="158"/>
      <c r="Y195" s="158"/>
      <c r="Z195" s="158"/>
      <c r="AA195" s="158"/>
      <c r="AB195" s="158"/>
    </row>
    <row r="196" spans="1:28" x14ac:dyDescent="0.3">
      <c r="A196" s="158"/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  <c r="Z196" s="158"/>
      <c r="AA196" s="158"/>
      <c r="AB196" s="158"/>
    </row>
    <row r="197" spans="1:28" x14ac:dyDescent="0.3">
      <c r="A197" s="158"/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  <c r="X197" s="158"/>
      <c r="Y197" s="158"/>
      <c r="Z197" s="158"/>
      <c r="AA197" s="158"/>
      <c r="AB197" s="158"/>
    </row>
    <row r="198" spans="1:28" x14ac:dyDescent="0.3">
      <c r="A198" s="158"/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8"/>
      <c r="U198" s="158"/>
      <c r="V198" s="158"/>
      <c r="W198" s="158"/>
      <c r="X198" s="158"/>
      <c r="Y198" s="158"/>
      <c r="Z198" s="158"/>
      <c r="AA198" s="158"/>
      <c r="AB198" s="158"/>
    </row>
    <row r="199" spans="1:28" x14ac:dyDescent="0.3">
      <c r="A199" s="158"/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  <c r="W199" s="158"/>
      <c r="X199" s="158"/>
      <c r="Y199" s="158"/>
      <c r="Z199" s="158"/>
      <c r="AA199" s="158"/>
      <c r="AB199" s="158"/>
    </row>
    <row r="200" spans="1:28" x14ac:dyDescent="0.3">
      <c r="A200" s="158"/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  <c r="V200" s="158"/>
      <c r="W200" s="158"/>
      <c r="X200" s="158"/>
      <c r="Y200" s="158"/>
      <c r="Z200" s="158"/>
      <c r="AA200" s="158"/>
      <c r="AB200" s="158"/>
    </row>
    <row r="201" spans="1:28" x14ac:dyDescent="0.3">
      <c r="A201" s="158"/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  <c r="S201" s="158"/>
      <c r="T201" s="158"/>
      <c r="U201" s="158"/>
      <c r="V201" s="158"/>
      <c r="W201" s="158"/>
      <c r="X201" s="158"/>
      <c r="Y201" s="158"/>
      <c r="Z201" s="158"/>
      <c r="AA201" s="158"/>
      <c r="AB201" s="158"/>
    </row>
    <row r="202" spans="1:28" x14ac:dyDescent="0.3">
      <c r="A202" s="158"/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158"/>
      <c r="X202" s="158"/>
      <c r="Y202" s="158"/>
      <c r="Z202" s="158"/>
      <c r="AA202" s="158"/>
      <c r="AB202" s="158"/>
    </row>
    <row r="203" spans="1:28" x14ac:dyDescent="0.3">
      <c r="A203" s="158"/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  <c r="W203" s="158"/>
      <c r="X203" s="158"/>
      <c r="Y203" s="158"/>
      <c r="Z203" s="158"/>
      <c r="AA203" s="158"/>
      <c r="AB203" s="158"/>
    </row>
    <row r="204" spans="1:28" x14ac:dyDescent="0.3">
      <c r="A204" s="158"/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  <c r="X204" s="158"/>
      <c r="Y204" s="158"/>
      <c r="Z204" s="158"/>
      <c r="AA204" s="158"/>
      <c r="AB204" s="158"/>
    </row>
    <row r="205" spans="1:28" x14ac:dyDescent="0.3">
      <c r="A205" s="158"/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  <c r="W205" s="158"/>
      <c r="X205" s="158"/>
      <c r="Y205" s="158"/>
      <c r="Z205" s="158"/>
      <c r="AA205" s="158"/>
      <c r="AB205" s="158"/>
    </row>
    <row r="206" spans="1:28" x14ac:dyDescent="0.3">
      <c r="A206" s="158"/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  <c r="Z206" s="158"/>
      <c r="AA206" s="158"/>
      <c r="AB206" s="158"/>
    </row>
    <row r="207" spans="1:28" x14ac:dyDescent="0.3">
      <c r="A207" s="158"/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  <c r="W207" s="158"/>
      <c r="X207" s="158"/>
      <c r="Y207" s="158"/>
      <c r="Z207" s="158"/>
      <c r="AA207" s="158"/>
      <c r="AB207" s="158"/>
    </row>
    <row r="208" spans="1:28" x14ac:dyDescent="0.3">
      <c r="A208" s="158"/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158"/>
      <c r="X208" s="158"/>
      <c r="Y208" s="158"/>
      <c r="Z208" s="158"/>
      <c r="AA208" s="158"/>
      <c r="AB208" s="158"/>
    </row>
    <row r="209" spans="1:28" x14ac:dyDescent="0.3">
      <c r="A209" s="158"/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  <c r="X209" s="158"/>
      <c r="Y209" s="158"/>
      <c r="Z209" s="158"/>
      <c r="AA209" s="158"/>
      <c r="AB209" s="158"/>
    </row>
    <row r="210" spans="1:28" x14ac:dyDescent="0.3">
      <c r="A210" s="158"/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  <c r="AA210" s="158"/>
      <c r="AB210" s="158"/>
    </row>
    <row r="211" spans="1:28" x14ac:dyDescent="0.3">
      <c r="A211" s="158"/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  <c r="AA211" s="158"/>
      <c r="AB211" s="158"/>
    </row>
    <row r="212" spans="1:28" x14ac:dyDescent="0.3">
      <c r="A212" s="158"/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  <c r="Z212" s="158"/>
      <c r="AA212" s="158"/>
      <c r="AB212" s="158"/>
    </row>
    <row r="213" spans="1:28" x14ac:dyDescent="0.3">
      <c r="A213" s="158"/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  <c r="Z213" s="158"/>
      <c r="AA213" s="158"/>
      <c r="AB213" s="158"/>
    </row>
    <row r="214" spans="1:28" x14ac:dyDescent="0.3">
      <c r="A214" s="158"/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  <c r="AA214" s="158"/>
      <c r="AB214" s="158"/>
    </row>
    <row r="215" spans="1:28" x14ac:dyDescent="0.3">
      <c r="A215" s="158"/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  <c r="Z215" s="158"/>
      <c r="AA215" s="158"/>
      <c r="AB215" s="158"/>
    </row>
    <row r="216" spans="1:28" x14ac:dyDescent="0.3">
      <c r="A216" s="158"/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  <c r="Z216" s="158"/>
      <c r="AA216" s="158"/>
      <c r="AB216" s="158"/>
    </row>
    <row r="217" spans="1:28" x14ac:dyDescent="0.3">
      <c r="A217" s="158"/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158"/>
      <c r="X217" s="158"/>
      <c r="Y217" s="158"/>
      <c r="Z217" s="158"/>
      <c r="AA217" s="158"/>
      <c r="AB217" s="158"/>
    </row>
    <row r="218" spans="1:28" x14ac:dyDescent="0.3">
      <c r="A218" s="158"/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  <c r="Z218" s="158"/>
      <c r="AA218" s="158"/>
      <c r="AB218" s="158"/>
    </row>
    <row r="219" spans="1:28" x14ac:dyDescent="0.3">
      <c r="A219" s="158"/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  <c r="Z219" s="158"/>
      <c r="AA219" s="158"/>
      <c r="AB219" s="158"/>
    </row>
    <row r="220" spans="1:28" x14ac:dyDescent="0.3">
      <c r="A220" s="158"/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  <c r="X220" s="158"/>
      <c r="Y220" s="158"/>
      <c r="Z220" s="158"/>
      <c r="AA220" s="158"/>
      <c r="AB220" s="158"/>
    </row>
    <row r="221" spans="1:28" x14ac:dyDescent="0.3">
      <c r="A221" s="158"/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  <c r="W221" s="158"/>
      <c r="X221" s="158"/>
      <c r="Y221" s="158"/>
      <c r="Z221" s="158"/>
      <c r="AA221" s="158"/>
      <c r="AB221" s="158"/>
    </row>
    <row r="222" spans="1:28" x14ac:dyDescent="0.3">
      <c r="A222" s="158"/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58"/>
      <c r="Z222" s="158"/>
      <c r="AA222" s="158"/>
      <c r="AB222" s="158"/>
    </row>
    <row r="223" spans="1:28" x14ac:dyDescent="0.3">
      <c r="A223" s="158"/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  <c r="AA223" s="158"/>
      <c r="AB223" s="158"/>
    </row>
    <row r="224" spans="1:28" x14ac:dyDescent="0.3">
      <c r="A224" s="158"/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  <c r="AA224" s="158"/>
      <c r="AB224" s="158"/>
    </row>
    <row r="225" spans="1:28" x14ac:dyDescent="0.3">
      <c r="A225" s="158"/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  <c r="AA225" s="158"/>
      <c r="AB225" s="158"/>
    </row>
    <row r="226" spans="1:28" x14ac:dyDescent="0.3">
      <c r="A226" s="158"/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  <c r="AA226" s="158"/>
      <c r="AB226" s="158"/>
    </row>
    <row r="227" spans="1:28" x14ac:dyDescent="0.3">
      <c r="A227" s="158"/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  <c r="AA227" s="158"/>
      <c r="AB227" s="158"/>
    </row>
    <row r="228" spans="1:28" x14ac:dyDescent="0.3">
      <c r="A228" s="158"/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  <c r="AA228" s="158"/>
      <c r="AB228" s="158"/>
    </row>
    <row r="229" spans="1:28" x14ac:dyDescent="0.3">
      <c r="A229" s="158"/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  <c r="AA229" s="158"/>
      <c r="AB229" s="158"/>
    </row>
    <row r="230" spans="1:28" x14ac:dyDescent="0.3">
      <c r="A230" s="158"/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  <c r="AA230" s="158"/>
      <c r="AB230" s="158"/>
    </row>
    <row r="231" spans="1:28" x14ac:dyDescent="0.3">
      <c r="A231" s="158"/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158"/>
      <c r="X231" s="158"/>
      <c r="Y231" s="158"/>
      <c r="Z231" s="158"/>
      <c r="AA231" s="158"/>
      <c r="AB231" s="158"/>
    </row>
    <row r="232" spans="1:28" x14ac:dyDescent="0.3">
      <c r="A232" s="158"/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  <c r="X232" s="158"/>
      <c r="Y232" s="158"/>
      <c r="Z232" s="158"/>
      <c r="AA232" s="158"/>
      <c r="AB232" s="158"/>
    </row>
    <row r="233" spans="1:28" x14ac:dyDescent="0.3">
      <c r="A233" s="158"/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  <c r="X233" s="158"/>
      <c r="Y233" s="158"/>
      <c r="Z233" s="158"/>
      <c r="AA233" s="158"/>
      <c r="AB233" s="158"/>
    </row>
    <row r="234" spans="1:28" x14ac:dyDescent="0.3">
      <c r="A234" s="158"/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/>
      <c r="Z234" s="158"/>
      <c r="AA234" s="158"/>
      <c r="AB234" s="158"/>
    </row>
    <row r="235" spans="1:28" x14ac:dyDescent="0.3">
      <c r="A235" s="158"/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  <c r="Z235" s="158"/>
      <c r="AA235" s="158"/>
      <c r="AB235" s="158"/>
    </row>
    <row r="236" spans="1:28" x14ac:dyDescent="0.3">
      <c r="A236" s="158"/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158"/>
      <c r="X236" s="158"/>
      <c r="Y236" s="158"/>
      <c r="Z236" s="158"/>
      <c r="AA236" s="158"/>
      <c r="AB236" s="158"/>
    </row>
    <row r="237" spans="1:28" x14ac:dyDescent="0.3">
      <c r="A237" s="158"/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158"/>
      <c r="X237" s="158"/>
      <c r="Y237" s="158"/>
      <c r="Z237" s="158"/>
      <c r="AA237" s="158"/>
      <c r="AB237" s="158"/>
    </row>
    <row r="238" spans="1:28" x14ac:dyDescent="0.3">
      <c r="A238" s="158"/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158"/>
      <c r="X238" s="158"/>
      <c r="Y238" s="158"/>
      <c r="Z238" s="158"/>
      <c r="AA238" s="158"/>
      <c r="AB238" s="158"/>
    </row>
    <row r="239" spans="1:28" x14ac:dyDescent="0.3">
      <c r="A239" s="158"/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158"/>
      <c r="X239" s="158"/>
      <c r="Y239" s="158"/>
      <c r="Z239" s="158"/>
      <c r="AA239" s="158"/>
      <c r="AB239" s="158"/>
    </row>
    <row r="240" spans="1:28" x14ac:dyDescent="0.3">
      <c r="A240" s="158"/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158"/>
      <c r="X240" s="158"/>
      <c r="Y240" s="158"/>
      <c r="Z240" s="158"/>
      <c r="AA240" s="158"/>
      <c r="AB240" s="158"/>
    </row>
    <row r="241" spans="1:28" x14ac:dyDescent="0.3">
      <c r="A241" s="158"/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  <c r="W241" s="158"/>
      <c r="X241" s="158"/>
      <c r="Y241" s="158"/>
      <c r="Z241" s="158"/>
      <c r="AA241" s="158"/>
      <c r="AB241" s="158"/>
    </row>
    <row r="242" spans="1:28" x14ac:dyDescent="0.3">
      <c r="A242" s="158"/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158"/>
      <c r="X242" s="158"/>
      <c r="Y242" s="158"/>
      <c r="Z242" s="158"/>
      <c r="AA242" s="158"/>
      <c r="AB242" s="158"/>
    </row>
    <row r="243" spans="1:28" x14ac:dyDescent="0.3">
      <c r="A243" s="158"/>
      <c r="B243" s="158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  <c r="V243" s="158"/>
      <c r="W243" s="158"/>
      <c r="X243" s="158"/>
      <c r="Y243" s="158"/>
      <c r="Z243" s="158"/>
      <c r="AA243" s="158"/>
      <c r="AB243" s="158"/>
    </row>
    <row r="244" spans="1:28" x14ac:dyDescent="0.3">
      <c r="A244" s="158"/>
      <c r="B244" s="158"/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158"/>
      <c r="X244" s="158"/>
      <c r="Y244" s="158"/>
      <c r="Z244" s="158"/>
      <c r="AA244" s="158"/>
      <c r="AB244" s="158"/>
    </row>
    <row r="245" spans="1:28" x14ac:dyDescent="0.3">
      <c r="A245" s="158"/>
      <c r="B245" s="158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158"/>
      <c r="X245" s="158"/>
      <c r="Y245" s="158"/>
      <c r="Z245" s="158"/>
      <c r="AA245" s="158"/>
      <c r="AB245" s="158"/>
    </row>
    <row r="246" spans="1:28" x14ac:dyDescent="0.3">
      <c r="A246" s="158"/>
      <c r="B246" s="158"/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  <c r="X246" s="158"/>
      <c r="Y246" s="158"/>
      <c r="Z246" s="158"/>
      <c r="AA246" s="158"/>
      <c r="AB246" s="158"/>
    </row>
    <row r="247" spans="1:28" x14ac:dyDescent="0.3">
      <c r="A247" s="158"/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58"/>
      <c r="Z247" s="158"/>
      <c r="AA247" s="158"/>
      <c r="AB247" s="158"/>
    </row>
    <row r="248" spans="1:28" x14ac:dyDescent="0.3">
      <c r="A248" s="158"/>
      <c r="B248" s="158"/>
      <c r="C248" s="158"/>
      <c r="D248" s="158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158"/>
      <c r="X248" s="158"/>
      <c r="Y248" s="158"/>
      <c r="Z248" s="158"/>
      <c r="AA248" s="158"/>
      <c r="AB248" s="158"/>
    </row>
    <row r="249" spans="1:28" x14ac:dyDescent="0.3">
      <c r="A249" s="158"/>
      <c r="B249" s="158"/>
      <c r="C249" s="158"/>
      <c r="D249" s="158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  <c r="Z249" s="158"/>
      <c r="AA249" s="158"/>
      <c r="AB249" s="158"/>
    </row>
    <row r="250" spans="1:28" x14ac:dyDescent="0.3">
      <c r="A250" s="158"/>
      <c r="B250" s="158"/>
      <c r="C250" s="158"/>
      <c r="D250" s="158"/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158"/>
      <c r="X250" s="158"/>
      <c r="Y250" s="158"/>
      <c r="Z250" s="158"/>
      <c r="AA250" s="158"/>
      <c r="AB250" s="158"/>
    </row>
    <row r="251" spans="1:28" x14ac:dyDescent="0.3">
      <c r="A251" s="158"/>
      <c r="B251" s="158"/>
      <c r="C251" s="158"/>
      <c r="D251" s="158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  <c r="X251" s="158"/>
      <c r="Y251" s="158"/>
      <c r="Z251" s="158"/>
      <c r="AA251" s="158"/>
      <c r="AB251" s="158"/>
    </row>
    <row r="252" spans="1:28" x14ac:dyDescent="0.3">
      <c r="A252" s="158"/>
      <c r="B252" s="158"/>
      <c r="C252" s="158"/>
      <c r="D252" s="158"/>
      <c r="E252" s="158"/>
      <c r="F252" s="158"/>
      <c r="G252" s="158"/>
      <c r="H252" s="158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8"/>
      <c r="Z252" s="158"/>
      <c r="AA252" s="158"/>
      <c r="AB252" s="158"/>
    </row>
    <row r="253" spans="1:28" x14ac:dyDescent="0.3">
      <c r="A253" s="158"/>
      <c r="B253" s="158"/>
      <c r="C253" s="158"/>
      <c r="D253" s="158"/>
      <c r="E253" s="158"/>
      <c r="F253" s="158"/>
      <c r="G253" s="158"/>
      <c r="H253" s="158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58"/>
      <c r="Z253" s="158"/>
      <c r="AA253" s="158"/>
      <c r="AB253" s="158"/>
    </row>
    <row r="254" spans="1:28" x14ac:dyDescent="0.3">
      <c r="A254" s="158"/>
      <c r="B254" s="158"/>
      <c r="C254" s="158"/>
      <c r="D254" s="158"/>
      <c r="E254" s="158"/>
      <c r="F254" s="158"/>
      <c r="G254" s="158"/>
      <c r="H254" s="158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8"/>
      <c r="Z254" s="158"/>
      <c r="AA254" s="158"/>
      <c r="AB254" s="158"/>
    </row>
    <row r="255" spans="1:28" x14ac:dyDescent="0.3">
      <c r="A255" s="158"/>
      <c r="B255" s="158"/>
      <c r="C255" s="158"/>
      <c r="D255" s="158"/>
      <c r="E255" s="158"/>
      <c r="F255" s="158"/>
      <c r="G255" s="158"/>
      <c r="H255" s="158"/>
      <c r="I255" s="158"/>
      <c r="J255" s="158"/>
      <c r="K255" s="158"/>
      <c r="L255" s="158"/>
      <c r="M255" s="158"/>
      <c r="N255" s="158"/>
      <c r="O255" s="158"/>
      <c r="P255" s="158"/>
      <c r="Q255" s="158"/>
      <c r="R255" s="158"/>
      <c r="S255" s="158"/>
      <c r="T255" s="158"/>
      <c r="U255" s="158"/>
      <c r="V255" s="158"/>
      <c r="W255" s="158"/>
      <c r="X255" s="158"/>
      <c r="Y255" s="158"/>
      <c r="Z255" s="158"/>
      <c r="AA255" s="158"/>
      <c r="AB255" s="158"/>
    </row>
    <row r="256" spans="1:28" x14ac:dyDescent="0.3">
      <c r="A256" s="158"/>
      <c r="B256" s="158"/>
      <c r="C256" s="158"/>
      <c r="D256" s="158"/>
      <c r="E256" s="158"/>
      <c r="F256" s="158"/>
      <c r="G256" s="158"/>
      <c r="H256" s="158"/>
      <c r="I256" s="158"/>
      <c r="J256" s="158"/>
      <c r="K256" s="158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  <c r="X256" s="158"/>
      <c r="Y256" s="158"/>
      <c r="Z256" s="158"/>
      <c r="AA256" s="158"/>
      <c r="AB256" s="158"/>
    </row>
    <row r="257" spans="1:28" x14ac:dyDescent="0.3">
      <c r="A257" s="158"/>
      <c r="B257" s="158"/>
      <c r="C257" s="158"/>
      <c r="D257" s="158"/>
      <c r="E257" s="158"/>
      <c r="F257" s="158"/>
      <c r="G257" s="158"/>
      <c r="H257" s="158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8"/>
      <c r="Z257" s="158"/>
      <c r="AA257" s="158"/>
      <c r="AB257" s="158"/>
    </row>
    <row r="258" spans="1:28" x14ac:dyDescent="0.3">
      <c r="A258" s="158"/>
      <c r="B258" s="158"/>
      <c r="C258" s="158"/>
      <c r="D258" s="158"/>
      <c r="E258" s="158"/>
      <c r="F258" s="158"/>
      <c r="G258" s="158"/>
      <c r="H258" s="158"/>
      <c r="I258" s="158"/>
      <c r="J258" s="158"/>
      <c r="K258" s="158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  <c r="X258" s="158"/>
      <c r="Y258" s="158"/>
      <c r="Z258" s="158"/>
      <c r="AA258" s="158"/>
      <c r="AB258" s="158"/>
    </row>
    <row r="259" spans="1:28" x14ac:dyDescent="0.3">
      <c r="A259" s="158"/>
      <c r="B259" s="158"/>
      <c r="C259" s="158"/>
      <c r="D259" s="158"/>
      <c r="E259" s="158"/>
      <c r="F259" s="158"/>
      <c r="G259" s="158"/>
      <c r="H259" s="158"/>
      <c r="I259" s="158"/>
      <c r="J259" s="158"/>
      <c r="K259" s="158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  <c r="X259" s="158"/>
      <c r="Y259" s="158"/>
      <c r="Z259" s="158"/>
      <c r="AA259" s="158"/>
      <c r="AB259" s="158"/>
    </row>
    <row r="260" spans="1:28" x14ac:dyDescent="0.3">
      <c r="A260" s="158"/>
      <c r="B260" s="158"/>
      <c r="C260" s="158"/>
      <c r="D260" s="158"/>
      <c r="E260" s="158"/>
      <c r="F260" s="158"/>
      <c r="G260" s="158"/>
      <c r="H260" s="158"/>
      <c r="I260" s="158"/>
      <c r="J260" s="158"/>
      <c r="K260" s="158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  <c r="X260" s="158"/>
      <c r="Y260" s="158"/>
      <c r="Z260" s="158"/>
      <c r="AA260" s="158"/>
      <c r="AB260" s="158"/>
    </row>
    <row r="261" spans="1:28" x14ac:dyDescent="0.3">
      <c r="A261" s="158"/>
      <c r="B261" s="158"/>
      <c r="C261" s="158"/>
      <c r="D261" s="158"/>
      <c r="E261" s="158"/>
      <c r="F261" s="158"/>
      <c r="G261" s="158"/>
      <c r="H261" s="158"/>
      <c r="I261" s="158"/>
      <c r="J261" s="158"/>
      <c r="K261" s="158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  <c r="X261" s="158"/>
      <c r="Y261" s="158"/>
      <c r="Z261" s="158"/>
      <c r="AA261" s="158"/>
      <c r="AB261" s="158"/>
    </row>
    <row r="262" spans="1:28" x14ac:dyDescent="0.3">
      <c r="A262" s="158"/>
      <c r="B262" s="158"/>
      <c r="C262" s="158"/>
      <c r="D262" s="158"/>
      <c r="E262" s="158"/>
      <c r="F262" s="158"/>
      <c r="G262" s="158"/>
      <c r="H262" s="158"/>
      <c r="I262" s="158"/>
      <c r="J262" s="158"/>
      <c r="K262" s="158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58"/>
      <c r="Z262" s="158"/>
      <c r="AA262" s="158"/>
      <c r="AB262" s="158"/>
    </row>
    <row r="263" spans="1:28" x14ac:dyDescent="0.3">
      <c r="A263" s="158"/>
      <c r="B263" s="158"/>
      <c r="C263" s="158"/>
      <c r="D263" s="158"/>
      <c r="E263" s="158"/>
      <c r="F263" s="158"/>
      <c r="G263" s="158"/>
      <c r="H263" s="158"/>
      <c r="I263" s="158"/>
      <c r="J263" s="158"/>
      <c r="K263" s="158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  <c r="V263" s="158"/>
      <c r="W263" s="158"/>
      <c r="X263" s="158"/>
      <c r="Y263" s="158"/>
      <c r="Z263" s="158"/>
      <c r="AA263" s="158"/>
      <c r="AB263" s="158"/>
    </row>
    <row r="264" spans="1:28" x14ac:dyDescent="0.3">
      <c r="A264" s="158"/>
      <c r="B264" s="158"/>
      <c r="C264" s="158"/>
      <c r="D264" s="158"/>
      <c r="E264" s="158"/>
      <c r="F264" s="158"/>
      <c r="G264" s="158"/>
      <c r="H264" s="158"/>
      <c r="I264" s="158"/>
      <c r="J264" s="158"/>
      <c r="K264" s="158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  <c r="X264" s="158"/>
      <c r="Y264" s="158"/>
      <c r="Z264" s="158"/>
      <c r="AA264" s="158"/>
      <c r="AB264" s="158"/>
    </row>
    <row r="265" spans="1:28" x14ac:dyDescent="0.3">
      <c r="A265" s="158"/>
      <c r="B265" s="158"/>
      <c r="C265" s="158"/>
      <c r="D265" s="158"/>
      <c r="E265" s="158"/>
      <c r="F265" s="158"/>
      <c r="G265" s="158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  <c r="Z265" s="158"/>
      <c r="AA265" s="158"/>
      <c r="AB265" s="158"/>
    </row>
    <row r="266" spans="1:28" x14ac:dyDescent="0.3">
      <c r="A266" s="158"/>
      <c r="B266" s="158"/>
      <c r="C266" s="158"/>
      <c r="D266" s="158"/>
      <c r="E266" s="158"/>
      <c r="F266" s="158"/>
      <c r="G266" s="158"/>
      <c r="H266" s="158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  <c r="Z266" s="158"/>
      <c r="AA266" s="158"/>
      <c r="AB266" s="158"/>
    </row>
    <row r="267" spans="1:28" x14ac:dyDescent="0.3">
      <c r="A267" s="158"/>
      <c r="B267" s="158"/>
      <c r="C267" s="158"/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  <c r="Z267" s="158"/>
      <c r="AA267" s="158"/>
      <c r="AB267" s="158"/>
    </row>
    <row r="268" spans="1:28" x14ac:dyDescent="0.3">
      <c r="A268" s="158"/>
      <c r="B268" s="158"/>
      <c r="C268" s="158"/>
      <c r="D268" s="158"/>
      <c r="E268" s="158"/>
      <c r="F268" s="158"/>
      <c r="G268" s="158"/>
      <c r="H268" s="158"/>
      <c r="I268" s="158"/>
      <c r="J268" s="158"/>
      <c r="K268" s="158"/>
      <c r="L268" s="158"/>
      <c r="M268" s="158"/>
      <c r="N268" s="158"/>
      <c r="O268" s="158"/>
      <c r="P268" s="158"/>
      <c r="Q268" s="158"/>
      <c r="R268" s="158"/>
      <c r="S268" s="158"/>
      <c r="T268" s="158"/>
      <c r="U268" s="158"/>
      <c r="V268" s="158"/>
      <c r="W268" s="158"/>
      <c r="X268" s="158"/>
      <c r="Y268" s="158"/>
      <c r="Z268" s="158"/>
      <c r="AA268" s="158"/>
      <c r="AB268" s="158"/>
    </row>
    <row r="269" spans="1:28" x14ac:dyDescent="0.3">
      <c r="A269" s="158"/>
      <c r="B269" s="158"/>
      <c r="C269" s="158"/>
      <c r="D269" s="158"/>
      <c r="E269" s="158"/>
      <c r="F269" s="158"/>
      <c r="G269" s="158"/>
      <c r="H269" s="158"/>
      <c r="I269" s="158"/>
      <c r="J269" s="158"/>
      <c r="K269" s="158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  <c r="V269" s="158"/>
      <c r="W269" s="158"/>
      <c r="X269" s="158"/>
      <c r="Y269" s="158"/>
      <c r="Z269" s="158"/>
      <c r="AA269" s="158"/>
      <c r="AB269" s="158"/>
    </row>
    <row r="270" spans="1:28" x14ac:dyDescent="0.3">
      <c r="A270" s="158"/>
      <c r="B270" s="158"/>
      <c r="C270" s="158"/>
      <c r="D270" s="158"/>
      <c r="E270" s="158"/>
      <c r="F270" s="158"/>
      <c r="G270" s="158"/>
      <c r="H270" s="158"/>
      <c r="I270" s="158"/>
      <c r="J270" s="158"/>
      <c r="K270" s="158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  <c r="V270" s="158"/>
      <c r="W270" s="158"/>
      <c r="X270" s="158"/>
      <c r="Y270" s="158"/>
      <c r="Z270" s="158"/>
      <c r="AA270" s="158"/>
      <c r="AB270" s="158"/>
    </row>
    <row r="271" spans="1:28" x14ac:dyDescent="0.3">
      <c r="A271" s="158"/>
      <c r="B271" s="158"/>
      <c r="C271" s="158"/>
      <c r="D271" s="158"/>
      <c r="E271" s="158"/>
      <c r="F271" s="158"/>
      <c r="G271" s="158"/>
      <c r="H271" s="158"/>
      <c r="I271" s="158"/>
      <c r="J271" s="158"/>
      <c r="K271" s="158"/>
      <c r="L271" s="158"/>
      <c r="M271" s="158"/>
      <c r="N271" s="158"/>
      <c r="O271" s="158"/>
      <c r="P271" s="158"/>
      <c r="Q271" s="158"/>
      <c r="R271" s="158"/>
      <c r="S271" s="158"/>
      <c r="T271" s="158"/>
      <c r="U271" s="158"/>
      <c r="V271" s="158"/>
      <c r="W271" s="158"/>
      <c r="X271" s="158"/>
      <c r="Y271" s="158"/>
      <c r="Z271" s="158"/>
      <c r="AA271" s="158"/>
      <c r="AB271" s="158"/>
    </row>
    <row r="272" spans="1:28" x14ac:dyDescent="0.3">
      <c r="A272" s="158"/>
      <c r="B272" s="158"/>
      <c r="C272" s="158"/>
      <c r="D272" s="158"/>
      <c r="E272" s="158"/>
      <c r="F272" s="158"/>
      <c r="G272" s="158"/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58"/>
      <c r="Z272" s="158"/>
      <c r="AA272" s="158"/>
      <c r="AB272" s="158"/>
    </row>
    <row r="273" spans="1:28" x14ac:dyDescent="0.3">
      <c r="A273" s="158"/>
      <c r="B273" s="158"/>
      <c r="C273" s="158"/>
      <c r="D273" s="158"/>
      <c r="E273" s="158"/>
      <c r="F273" s="158"/>
      <c r="G273" s="158"/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  <c r="Z273" s="158"/>
      <c r="AA273" s="158"/>
      <c r="AB273" s="158"/>
    </row>
    <row r="274" spans="1:28" x14ac:dyDescent="0.3">
      <c r="A274" s="158"/>
      <c r="B274" s="158"/>
      <c r="C274" s="158"/>
      <c r="D274" s="158"/>
      <c r="E274" s="158"/>
      <c r="F274" s="158"/>
      <c r="G274" s="158"/>
      <c r="H274" s="158"/>
      <c r="I274" s="158"/>
      <c r="J274" s="158"/>
      <c r="K274" s="158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  <c r="X274" s="158"/>
      <c r="Y274" s="158"/>
      <c r="Z274" s="158"/>
      <c r="AA274" s="158"/>
      <c r="AB274" s="158"/>
    </row>
    <row r="275" spans="1:28" x14ac:dyDescent="0.3">
      <c r="A275" s="158"/>
      <c r="B275" s="158"/>
      <c r="C275" s="158"/>
      <c r="D275" s="158"/>
      <c r="E275" s="158"/>
      <c r="F275" s="158"/>
      <c r="G275" s="158"/>
      <c r="H275" s="158"/>
      <c r="I275" s="158"/>
      <c r="J275" s="158"/>
      <c r="K275" s="158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  <c r="V275" s="158"/>
      <c r="W275" s="158"/>
      <c r="X275" s="158"/>
      <c r="Y275" s="158"/>
      <c r="Z275" s="158"/>
      <c r="AA275" s="158"/>
      <c r="AB275" s="158"/>
    </row>
    <row r="276" spans="1:28" x14ac:dyDescent="0.3">
      <c r="A276" s="158"/>
      <c r="B276" s="158"/>
      <c r="C276" s="158"/>
      <c r="D276" s="158"/>
      <c r="E276" s="158"/>
      <c r="F276" s="158"/>
      <c r="G276" s="158"/>
      <c r="H276" s="158"/>
      <c r="I276" s="158"/>
      <c r="J276" s="158"/>
      <c r="K276" s="158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  <c r="V276" s="158"/>
      <c r="W276" s="158"/>
      <c r="X276" s="158"/>
      <c r="Y276" s="158"/>
      <c r="Z276" s="158"/>
      <c r="AA276" s="158"/>
      <c r="AB276" s="158"/>
    </row>
    <row r="277" spans="1:28" x14ac:dyDescent="0.3">
      <c r="A277" s="158"/>
      <c r="B277" s="158"/>
      <c r="C277" s="158"/>
      <c r="D277" s="158"/>
      <c r="E277" s="158"/>
      <c r="F277" s="158"/>
      <c r="G277" s="158"/>
      <c r="H277" s="158"/>
      <c r="I277" s="158"/>
      <c r="J277" s="158"/>
      <c r="K277" s="158"/>
      <c r="L277" s="158"/>
      <c r="M277" s="158"/>
      <c r="N277" s="158"/>
      <c r="O277" s="158"/>
      <c r="P277" s="158"/>
      <c r="Q277" s="158"/>
      <c r="R277" s="158"/>
      <c r="S277" s="158"/>
      <c r="T277" s="158"/>
      <c r="U277" s="158"/>
      <c r="V277" s="158"/>
      <c r="W277" s="158"/>
      <c r="X277" s="158"/>
      <c r="Y277" s="158"/>
      <c r="Z277" s="158"/>
      <c r="AA277" s="158"/>
      <c r="AB277" s="158"/>
    </row>
    <row r="278" spans="1:28" x14ac:dyDescent="0.3">
      <c r="A278" s="158"/>
      <c r="B278" s="158"/>
      <c r="C278" s="158"/>
      <c r="D278" s="158"/>
      <c r="E278" s="158"/>
      <c r="F278" s="158"/>
      <c r="G278" s="158"/>
      <c r="H278" s="158"/>
      <c r="I278" s="158"/>
      <c r="J278" s="158"/>
      <c r="K278" s="158"/>
      <c r="L278" s="158"/>
      <c r="M278" s="158"/>
      <c r="N278" s="158"/>
      <c r="O278" s="158"/>
      <c r="P278" s="158"/>
      <c r="Q278" s="158"/>
      <c r="R278" s="158"/>
      <c r="S278" s="158"/>
      <c r="T278" s="158"/>
      <c r="U278" s="158"/>
      <c r="V278" s="158"/>
      <c r="W278" s="158"/>
      <c r="X278" s="158"/>
      <c r="Y278" s="158"/>
      <c r="Z278" s="158"/>
      <c r="AA278" s="158"/>
      <c r="AB278" s="158"/>
    </row>
    <row r="279" spans="1:28" x14ac:dyDescent="0.3">
      <c r="A279" s="158"/>
      <c r="B279" s="158"/>
      <c r="C279" s="158"/>
      <c r="D279" s="158"/>
      <c r="E279" s="158"/>
      <c r="F279" s="158"/>
      <c r="G279" s="158"/>
      <c r="H279" s="158"/>
      <c r="I279" s="158"/>
      <c r="J279" s="158"/>
      <c r="K279" s="158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  <c r="V279" s="158"/>
      <c r="W279" s="158"/>
      <c r="X279" s="158"/>
      <c r="Y279" s="158"/>
      <c r="Z279" s="158"/>
      <c r="AA279" s="158"/>
      <c r="AB279" s="158"/>
    </row>
    <row r="280" spans="1:28" x14ac:dyDescent="0.3">
      <c r="A280" s="158"/>
      <c r="B280" s="158"/>
      <c r="C280" s="158"/>
      <c r="D280" s="158"/>
      <c r="E280" s="158"/>
      <c r="F280" s="158"/>
      <c r="G280" s="158"/>
      <c r="H280" s="158"/>
      <c r="I280" s="158"/>
      <c r="J280" s="158"/>
      <c r="K280" s="158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  <c r="X280" s="158"/>
      <c r="Y280" s="158"/>
      <c r="Z280" s="158"/>
      <c r="AA280" s="158"/>
      <c r="AB280" s="158"/>
    </row>
    <row r="281" spans="1:28" x14ac:dyDescent="0.3">
      <c r="A281" s="158"/>
      <c r="B281" s="158"/>
      <c r="C281" s="158"/>
      <c r="D281" s="158"/>
      <c r="E281" s="158"/>
      <c r="F281" s="158"/>
      <c r="G281" s="158"/>
      <c r="H281" s="158"/>
      <c r="I281" s="158"/>
      <c r="J281" s="158"/>
      <c r="K281" s="158"/>
      <c r="L281" s="158"/>
      <c r="M281" s="158"/>
      <c r="N281" s="158"/>
      <c r="O281" s="158"/>
      <c r="P281" s="158"/>
      <c r="Q281" s="158"/>
      <c r="R281" s="158"/>
      <c r="S281" s="158"/>
      <c r="T281" s="158"/>
      <c r="U281" s="158"/>
      <c r="V281" s="158"/>
      <c r="W281" s="158"/>
      <c r="X281" s="158"/>
      <c r="Y281" s="158"/>
      <c r="Z281" s="158"/>
      <c r="AA281" s="158"/>
      <c r="AB281" s="158"/>
    </row>
    <row r="282" spans="1:28" x14ac:dyDescent="0.3">
      <c r="A282" s="158"/>
      <c r="B282" s="158"/>
      <c r="C282" s="158"/>
      <c r="D282" s="158"/>
      <c r="E282" s="158"/>
      <c r="F282" s="158"/>
      <c r="G282" s="158"/>
      <c r="H282" s="158"/>
      <c r="I282" s="158"/>
      <c r="J282" s="158"/>
      <c r="K282" s="158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  <c r="V282" s="158"/>
      <c r="W282" s="158"/>
      <c r="X282" s="158"/>
      <c r="Y282" s="158"/>
      <c r="Z282" s="158"/>
      <c r="AA282" s="158"/>
      <c r="AB282" s="158"/>
    </row>
    <row r="283" spans="1:28" x14ac:dyDescent="0.3">
      <c r="A283" s="158"/>
      <c r="B283" s="158"/>
      <c r="C283" s="158"/>
      <c r="D283" s="158"/>
      <c r="E283" s="158"/>
      <c r="F283" s="158"/>
      <c r="G283" s="158"/>
      <c r="H283" s="158"/>
      <c r="I283" s="158"/>
      <c r="J283" s="158"/>
      <c r="K283" s="158"/>
      <c r="L283" s="158"/>
      <c r="M283" s="158"/>
      <c r="N283" s="158"/>
      <c r="O283" s="158"/>
      <c r="P283" s="158"/>
      <c r="Q283" s="158"/>
      <c r="R283" s="158"/>
      <c r="S283" s="158"/>
      <c r="T283" s="158"/>
      <c r="U283" s="158"/>
      <c r="V283" s="158"/>
      <c r="W283" s="158"/>
      <c r="X283" s="158"/>
      <c r="Y283" s="158"/>
      <c r="Z283" s="158"/>
      <c r="AA283" s="158"/>
      <c r="AB283" s="158"/>
    </row>
    <row r="284" spans="1:28" x14ac:dyDescent="0.3">
      <c r="A284" s="158"/>
      <c r="B284" s="158"/>
      <c r="C284" s="158"/>
      <c r="D284" s="158"/>
      <c r="E284" s="158"/>
      <c r="F284" s="158"/>
      <c r="G284" s="158"/>
      <c r="H284" s="158"/>
      <c r="I284" s="158"/>
      <c r="J284" s="158"/>
      <c r="K284" s="158"/>
      <c r="L284" s="158"/>
      <c r="M284" s="158"/>
      <c r="N284" s="158"/>
      <c r="O284" s="158"/>
      <c r="P284" s="158"/>
      <c r="Q284" s="158"/>
      <c r="R284" s="158"/>
      <c r="S284" s="158"/>
      <c r="T284" s="158"/>
      <c r="U284" s="158"/>
      <c r="V284" s="158"/>
      <c r="W284" s="158"/>
      <c r="X284" s="158"/>
      <c r="Y284" s="158"/>
      <c r="Z284" s="158"/>
      <c r="AA284" s="158"/>
      <c r="AB284" s="158"/>
    </row>
    <row r="285" spans="1:28" x14ac:dyDescent="0.3">
      <c r="A285" s="158"/>
      <c r="B285" s="158"/>
      <c r="C285" s="158"/>
      <c r="D285" s="158"/>
      <c r="E285" s="158"/>
      <c r="F285" s="158"/>
      <c r="G285" s="158"/>
      <c r="H285" s="158"/>
      <c r="I285" s="158"/>
      <c r="J285" s="158"/>
      <c r="K285" s="158"/>
      <c r="L285" s="158"/>
      <c r="M285" s="158"/>
      <c r="N285" s="158"/>
      <c r="O285" s="158"/>
      <c r="P285" s="158"/>
      <c r="Q285" s="158"/>
      <c r="R285" s="158"/>
      <c r="S285" s="158"/>
      <c r="T285" s="158"/>
      <c r="U285" s="158"/>
      <c r="V285" s="158"/>
      <c r="W285" s="158"/>
      <c r="X285" s="158"/>
      <c r="Y285" s="158"/>
      <c r="Z285" s="158"/>
      <c r="AA285" s="158"/>
      <c r="AB285" s="158"/>
    </row>
    <row r="286" spans="1:28" x14ac:dyDescent="0.3">
      <c r="A286" s="158"/>
      <c r="B286" s="158"/>
      <c r="C286" s="158"/>
      <c r="D286" s="158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  <c r="O286" s="158"/>
      <c r="P286" s="158"/>
      <c r="Q286" s="158"/>
      <c r="R286" s="158"/>
      <c r="S286" s="158"/>
      <c r="T286" s="158"/>
      <c r="U286" s="158"/>
      <c r="V286" s="158"/>
      <c r="W286" s="158"/>
      <c r="X286" s="158"/>
      <c r="Y286" s="158"/>
      <c r="Z286" s="158"/>
      <c r="AA286" s="158"/>
      <c r="AB286" s="158"/>
    </row>
    <row r="287" spans="1:28" x14ac:dyDescent="0.3">
      <c r="A287" s="158"/>
      <c r="B287" s="158"/>
      <c r="C287" s="158"/>
      <c r="D287" s="158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  <c r="O287" s="158"/>
      <c r="P287" s="158"/>
      <c r="Q287" s="158"/>
      <c r="R287" s="158"/>
      <c r="S287" s="158"/>
      <c r="T287" s="158"/>
      <c r="U287" s="158"/>
      <c r="V287" s="158"/>
      <c r="W287" s="158"/>
      <c r="X287" s="158"/>
      <c r="Y287" s="158"/>
      <c r="Z287" s="158"/>
      <c r="AA287" s="158"/>
      <c r="AB287" s="158"/>
    </row>
    <row r="288" spans="1:28" x14ac:dyDescent="0.3">
      <c r="A288" s="158"/>
      <c r="B288" s="158"/>
      <c r="C288" s="158"/>
      <c r="D288" s="158"/>
      <c r="E288" s="158"/>
      <c r="F288" s="158"/>
      <c r="G288" s="158"/>
      <c r="H288" s="158"/>
      <c r="I288" s="158"/>
      <c r="J288" s="158"/>
      <c r="K288" s="158"/>
      <c r="L288" s="158"/>
      <c r="M288" s="158"/>
      <c r="N288" s="158"/>
      <c r="O288" s="158"/>
      <c r="P288" s="158"/>
      <c r="Q288" s="158"/>
      <c r="R288" s="158"/>
      <c r="S288" s="158"/>
      <c r="T288" s="158"/>
      <c r="U288" s="158"/>
      <c r="V288" s="158"/>
      <c r="W288" s="158"/>
      <c r="X288" s="158"/>
      <c r="Y288" s="158"/>
      <c r="Z288" s="158"/>
      <c r="AA288" s="158"/>
      <c r="AB288" s="158"/>
    </row>
    <row r="289" spans="1:28" x14ac:dyDescent="0.3">
      <c r="A289" s="158"/>
      <c r="B289" s="158"/>
      <c r="C289" s="158"/>
      <c r="D289" s="158"/>
      <c r="E289" s="158"/>
      <c r="F289" s="158"/>
      <c r="G289" s="158"/>
      <c r="H289" s="158"/>
      <c r="I289" s="158"/>
      <c r="J289" s="158"/>
      <c r="K289" s="158"/>
      <c r="L289" s="158"/>
      <c r="M289" s="158"/>
      <c r="N289" s="158"/>
      <c r="O289" s="158"/>
      <c r="P289" s="158"/>
      <c r="Q289" s="158"/>
      <c r="R289" s="158"/>
      <c r="S289" s="158"/>
      <c r="T289" s="158"/>
      <c r="U289" s="158"/>
      <c r="V289" s="158"/>
      <c r="W289" s="158"/>
      <c r="X289" s="158"/>
      <c r="Y289" s="158"/>
      <c r="Z289" s="158"/>
      <c r="AA289" s="158"/>
      <c r="AB289" s="158"/>
    </row>
    <row r="290" spans="1:28" x14ac:dyDescent="0.3">
      <c r="A290" s="158"/>
      <c r="B290" s="158"/>
      <c r="C290" s="158"/>
      <c r="D290" s="158"/>
      <c r="E290" s="158"/>
      <c r="F290" s="158"/>
      <c r="G290" s="158"/>
      <c r="H290" s="158"/>
      <c r="I290" s="158"/>
      <c r="J290" s="158"/>
      <c r="K290" s="158"/>
      <c r="L290" s="158"/>
      <c r="M290" s="158"/>
      <c r="N290" s="158"/>
      <c r="O290" s="158"/>
      <c r="P290" s="158"/>
      <c r="Q290" s="158"/>
      <c r="R290" s="158"/>
      <c r="S290" s="158"/>
      <c r="T290" s="158"/>
      <c r="U290" s="158"/>
      <c r="V290" s="158"/>
      <c r="W290" s="158"/>
      <c r="X290" s="158"/>
      <c r="Y290" s="158"/>
      <c r="Z290" s="158"/>
      <c r="AA290" s="158"/>
      <c r="AB290" s="158"/>
    </row>
    <row r="291" spans="1:28" x14ac:dyDescent="0.3">
      <c r="A291" s="158"/>
      <c r="B291" s="158"/>
      <c r="C291" s="158"/>
      <c r="D291" s="158"/>
      <c r="E291" s="158"/>
      <c r="F291" s="158"/>
      <c r="G291" s="158"/>
      <c r="H291" s="158"/>
      <c r="I291" s="158"/>
      <c r="J291" s="158"/>
      <c r="K291" s="158"/>
      <c r="L291" s="158"/>
      <c r="M291" s="158"/>
      <c r="N291" s="158"/>
      <c r="O291" s="158"/>
      <c r="P291" s="158"/>
      <c r="Q291" s="158"/>
      <c r="R291" s="158"/>
      <c r="S291" s="158"/>
      <c r="T291" s="158"/>
      <c r="U291" s="158"/>
      <c r="V291" s="158"/>
      <c r="W291" s="158"/>
      <c r="X291" s="158"/>
      <c r="Y291" s="158"/>
      <c r="Z291" s="158"/>
      <c r="AA291" s="158"/>
      <c r="AB291" s="158"/>
    </row>
    <row r="292" spans="1:28" x14ac:dyDescent="0.3">
      <c r="A292" s="158"/>
      <c r="B292" s="158"/>
      <c r="C292" s="158"/>
      <c r="D292" s="158"/>
      <c r="E292" s="158"/>
      <c r="F292" s="158"/>
      <c r="G292" s="158"/>
      <c r="H292" s="158"/>
      <c r="I292" s="158"/>
      <c r="J292" s="158"/>
      <c r="K292" s="158"/>
      <c r="L292" s="158"/>
      <c r="M292" s="158"/>
      <c r="N292" s="158"/>
      <c r="O292" s="158"/>
      <c r="P292" s="158"/>
      <c r="Q292" s="158"/>
      <c r="R292" s="158"/>
      <c r="S292" s="158"/>
      <c r="T292" s="158"/>
      <c r="U292" s="158"/>
      <c r="V292" s="158"/>
      <c r="W292" s="158"/>
      <c r="X292" s="158"/>
      <c r="Y292" s="158"/>
      <c r="Z292" s="158"/>
      <c r="AA292" s="158"/>
      <c r="AB292" s="158"/>
    </row>
    <row r="293" spans="1:28" x14ac:dyDescent="0.3">
      <c r="A293" s="158"/>
      <c r="B293" s="158"/>
      <c r="C293" s="158"/>
      <c r="D293" s="158"/>
      <c r="E293" s="158"/>
      <c r="F293" s="158"/>
      <c r="G293" s="158"/>
      <c r="H293" s="158"/>
      <c r="I293" s="158"/>
      <c r="J293" s="158"/>
      <c r="K293" s="158"/>
      <c r="L293" s="158"/>
      <c r="M293" s="158"/>
      <c r="N293" s="158"/>
      <c r="O293" s="158"/>
      <c r="P293" s="158"/>
      <c r="Q293" s="158"/>
      <c r="R293" s="158"/>
      <c r="S293" s="158"/>
      <c r="T293" s="158"/>
      <c r="U293" s="158"/>
      <c r="V293" s="158"/>
      <c r="W293" s="158"/>
      <c r="X293" s="158"/>
      <c r="Y293" s="158"/>
      <c r="Z293" s="158"/>
      <c r="AA293" s="158"/>
      <c r="AB293" s="158"/>
    </row>
    <row r="294" spans="1:28" x14ac:dyDescent="0.3">
      <c r="A294" s="158"/>
      <c r="B294" s="158"/>
      <c r="C294" s="158"/>
      <c r="D294" s="158"/>
      <c r="E294" s="158"/>
      <c r="F294" s="158"/>
      <c r="G294" s="158"/>
      <c r="H294" s="158"/>
      <c r="I294" s="158"/>
      <c r="J294" s="158"/>
      <c r="K294" s="158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  <c r="X294" s="158"/>
      <c r="Y294" s="158"/>
      <c r="Z294" s="158"/>
      <c r="AA294" s="158"/>
      <c r="AB294" s="158"/>
    </row>
    <row r="295" spans="1:28" x14ac:dyDescent="0.3">
      <c r="A295" s="158"/>
      <c r="B295" s="158"/>
      <c r="C295" s="158"/>
      <c r="D295" s="158"/>
      <c r="E295" s="158"/>
      <c r="F295" s="158"/>
      <c r="G295" s="158"/>
      <c r="H295" s="158"/>
      <c r="I295" s="158"/>
      <c r="J295" s="158"/>
      <c r="K295" s="158"/>
      <c r="L295" s="158"/>
      <c r="M295" s="158"/>
      <c r="N295" s="158"/>
      <c r="O295" s="158"/>
      <c r="P295" s="158"/>
      <c r="Q295" s="158"/>
      <c r="R295" s="158"/>
      <c r="S295" s="158"/>
      <c r="T295" s="158"/>
      <c r="U295" s="158"/>
      <c r="V295" s="158"/>
      <c r="W295" s="158"/>
      <c r="X295" s="158"/>
      <c r="Y295" s="158"/>
      <c r="Z295" s="158"/>
      <c r="AA295" s="158"/>
      <c r="AB295" s="158"/>
    </row>
    <row r="296" spans="1:28" x14ac:dyDescent="0.3">
      <c r="A296" s="158"/>
      <c r="B296" s="158"/>
      <c r="C296" s="158"/>
      <c r="D296" s="158"/>
      <c r="E296" s="158"/>
      <c r="F296" s="158"/>
      <c r="G296" s="158"/>
      <c r="H296" s="158"/>
      <c r="I296" s="158"/>
      <c r="J296" s="158"/>
      <c r="K296" s="158"/>
      <c r="L296" s="158"/>
      <c r="M296" s="158"/>
      <c r="N296" s="158"/>
      <c r="O296" s="158"/>
      <c r="P296" s="158"/>
      <c r="Q296" s="158"/>
      <c r="R296" s="158"/>
      <c r="S296" s="158"/>
      <c r="T296" s="158"/>
      <c r="U296" s="158"/>
      <c r="V296" s="158"/>
      <c r="W296" s="158"/>
      <c r="X296" s="158"/>
      <c r="Y296" s="158"/>
      <c r="Z296" s="158"/>
      <c r="AA296" s="158"/>
      <c r="AB296" s="158"/>
    </row>
    <row r="297" spans="1:28" x14ac:dyDescent="0.3">
      <c r="A297" s="158"/>
      <c r="B297" s="158"/>
      <c r="C297" s="158"/>
      <c r="D297" s="158"/>
      <c r="E297" s="158"/>
      <c r="F297" s="158"/>
      <c r="G297" s="158"/>
      <c r="H297" s="158"/>
      <c r="I297" s="158"/>
      <c r="J297" s="158"/>
      <c r="K297" s="158"/>
      <c r="L297" s="158"/>
      <c r="M297" s="158"/>
      <c r="N297" s="158"/>
      <c r="O297" s="158"/>
      <c r="P297" s="158"/>
      <c r="Q297" s="158"/>
      <c r="R297" s="158"/>
      <c r="S297" s="158"/>
      <c r="T297" s="158"/>
      <c r="U297" s="158"/>
      <c r="V297" s="158"/>
      <c r="W297" s="158"/>
      <c r="X297" s="158"/>
      <c r="Y297" s="158"/>
      <c r="Z297" s="158"/>
      <c r="AA297" s="158"/>
      <c r="AB297" s="158"/>
    </row>
    <row r="298" spans="1:28" x14ac:dyDescent="0.3">
      <c r="A298" s="158"/>
      <c r="B298" s="158"/>
      <c r="C298" s="158"/>
      <c r="D298" s="158"/>
      <c r="E298" s="158"/>
      <c r="F298" s="158"/>
      <c r="G298" s="158"/>
      <c r="H298" s="158"/>
      <c r="I298" s="158"/>
      <c r="J298" s="158"/>
      <c r="K298" s="158"/>
      <c r="L298" s="158"/>
      <c r="M298" s="158"/>
      <c r="N298" s="158"/>
      <c r="O298" s="158"/>
      <c r="P298" s="158"/>
      <c r="Q298" s="158"/>
      <c r="R298" s="158"/>
      <c r="S298" s="158"/>
      <c r="T298" s="158"/>
      <c r="U298" s="158"/>
      <c r="V298" s="158"/>
      <c r="W298" s="158"/>
      <c r="X298" s="158"/>
      <c r="Y298" s="158"/>
      <c r="Z298" s="158"/>
      <c r="AA298" s="158"/>
      <c r="AB298" s="158"/>
    </row>
    <row r="299" spans="1:28" x14ac:dyDescent="0.3">
      <c r="A299" s="158"/>
      <c r="B299" s="158"/>
      <c r="C299" s="158"/>
      <c r="D299" s="158"/>
      <c r="E299" s="158"/>
      <c r="F299" s="158"/>
      <c r="G299" s="158"/>
      <c r="H299" s="158"/>
      <c r="I299" s="158"/>
      <c r="J299" s="158"/>
      <c r="K299" s="158"/>
      <c r="L299" s="158"/>
      <c r="M299" s="158"/>
      <c r="N299" s="158"/>
      <c r="O299" s="158"/>
      <c r="P299" s="158"/>
      <c r="Q299" s="158"/>
      <c r="R299" s="158"/>
      <c r="S299" s="158"/>
      <c r="T299" s="158"/>
      <c r="U299" s="158"/>
      <c r="V299" s="158"/>
      <c r="W299" s="158"/>
      <c r="X299" s="158"/>
      <c r="Y299" s="158"/>
      <c r="Z299" s="158"/>
      <c r="AA299" s="158"/>
      <c r="AB299" s="158"/>
    </row>
    <row r="300" spans="1:28" x14ac:dyDescent="0.3">
      <c r="A300" s="158"/>
      <c r="B300" s="158"/>
      <c r="C300" s="158"/>
      <c r="D300" s="158"/>
      <c r="E300" s="158"/>
      <c r="F300" s="158"/>
      <c r="G300" s="158"/>
      <c r="H300" s="158"/>
      <c r="I300" s="158"/>
      <c r="J300" s="158"/>
      <c r="K300" s="158"/>
      <c r="L300" s="158"/>
      <c r="M300" s="158"/>
      <c r="N300" s="158"/>
      <c r="O300" s="158"/>
      <c r="P300" s="158"/>
      <c r="Q300" s="158"/>
      <c r="R300" s="158"/>
      <c r="S300" s="158"/>
      <c r="T300" s="158"/>
      <c r="U300" s="158"/>
      <c r="V300" s="158"/>
      <c r="W300" s="158"/>
      <c r="X300" s="158"/>
      <c r="Y300" s="158"/>
      <c r="Z300" s="158"/>
      <c r="AA300" s="158"/>
      <c r="AB300" s="158"/>
    </row>
    <row r="301" spans="1:28" x14ac:dyDescent="0.3">
      <c r="A301" s="158"/>
      <c r="B301" s="158"/>
      <c r="C301" s="158"/>
      <c r="D301" s="158"/>
      <c r="E301" s="158"/>
      <c r="F301" s="158"/>
      <c r="G301" s="158"/>
      <c r="H301" s="158"/>
      <c r="I301" s="158"/>
      <c r="J301" s="158"/>
      <c r="K301" s="158"/>
      <c r="L301" s="158"/>
      <c r="M301" s="158"/>
      <c r="N301" s="158"/>
      <c r="O301" s="158"/>
      <c r="P301" s="158"/>
      <c r="Q301" s="158"/>
      <c r="R301" s="158"/>
      <c r="S301" s="158"/>
      <c r="T301" s="158"/>
      <c r="U301" s="158"/>
      <c r="V301" s="158"/>
      <c r="W301" s="158"/>
      <c r="X301" s="158"/>
      <c r="Y301" s="158"/>
      <c r="Z301" s="158"/>
      <c r="AA301" s="158"/>
      <c r="AB301" s="158"/>
    </row>
    <row r="302" spans="1:28" x14ac:dyDescent="0.3">
      <c r="A302" s="158"/>
      <c r="B302" s="158"/>
      <c r="C302" s="158"/>
      <c r="D302" s="158"/>
      <c r="E302" s="158"/>
      <c r="F302" s="158"/>
      <c r="G302" s="158"/>
      <c r="H302" s="158"/>
      <c r="I302" s="158"/>
      <c r="J302" s="158"/>
      <c r="K302" s="158"/>
      <c r="L302" s="158"/>
      <c r="M302" s="158"/>
      <c r="N302" s="158"/>
      <c r="O302" s="158"/>
      <c r="P302" s="158"/>
      <c r="Q302" s="158"/>
      <c r="R302" s="158"/>
      <c r="S302" s="158"/>
      <c r="T302" s="158"/>
      <c r="U302" s="158"/>
      <c r="V302" s="158"/>
      <c r="W302" s="158"/>
      <c r="X302" s="158"/>
      <c r="Y302" s="158"/>
      <c r="Z302" s="158"/>
      <c r="AA302" s="158"/>
      <c r="AB302" s="158"/>
    </row>
    <row r="303" spans="1:28" x14ac:dyDescent="0.3">
      <c r="A303" s="158"/>
      <c r="B303" s="158"/>
      <c r="C303" s="158"/>
      <c r="D303" s="158"/>
      <c r="E303" s="158"/>
      <c r="F303" s="158"/>
      <c r="G303" s="158"/>
      <c r="H303" s="158"/>
      <c r="I303" s="158"/>
      <c r="J303" s="158"/>
      <c r="K303" s="158"/>
      <c r="L303" s="158"/>
      <c r="M303" s="158"/>
      <c r="N303" s="158"/>
      <c r="O303" s="158"/>
      <c r="P303" s="158"/>
      <c r="Q303" s="158"/>
      <c r="R303" s="158"/>
      <c r="S303" s="158"/>
      <c r="T303" s="158"/>
      <c r="U303" s="158"/>
      <c r="V303" s="158"/>
      <c r="W303" s="158"/>
      <c r="X303" s="158"/>
      <c r="Y303" s="158"/>
      <c r="Z303" s="158"/>
      <c r="AA303" s="158"/>
      <c r="AB303" s="158"/>
    </row>
    <row r="304" spans="1:28" x14ac:dyDescent="0.3">
      <c r="A304" s="158"/>
      <c r="B304" s="158"/>
      <c r="C304" s="158"/>
      <c r="D304" s="158"/>
      <c r="E304" s="158"/>
      <c r="F304" s="158"/>
      <c r="G304" s="158"/>
      <c r="H304" s="158"/>
      <c r="I304" s="158"/>
      <c r="J304" s="158"/>
      <c r="K304" s="158"/>
      <c r="L304" s="158"/>
      <c r="M304" s="158"/>
      <c r="N304" s="158"/>
      <c r="O304" s="158"/>
      <c r="P304" s="158"/>
      <c r="Q304" s="158"/>
      <c r="R304" s="158"/>
      <c r="S304" s="158"/>
      <c r="T304" s="158"/>
      <c r="U304" s="158"/>
      <c r="V304" s="158"/>
      <c r="W304" s="158"/>
      <c r="X304" s="158"/>
      <c r="Y304" s="158"/>
      <c r="Z304" s="158"/>
      <c r="AA304" s="158"/>
      <c r="AB304" s="158"/>
    </row>
    <row r="305" spans="1:28" x14ac:dyDescent="0.3">
      <c r="A305" s="158"/>
      <c r="B305" s="158"/>
      <c r="C305" s="158"/>
      <c r="D305" s="158"/>
      <c r="E305" s="158"/>
      <c r="F305" s="158"/>
      <c r="G305" s="158"/>
      <c r="H305" s="158"/>
      <c r="I305" s="158"/>
      <c r="J305" s="158"/>
      <c r="K305" s="158"/>
      <c r="L305" s="158"/>
      <c r="M305" s="158"/>
      <c r="N305" s="158"/>
      <c r="O305" s="158"/>
      <c r="P305" s="158"/>
      <c r="Q305" s="158"/>
      <c r="R305" s="158"/>
      <c r="S305" s="158"/>
      <c r="T305" s="158"/>
      <c r="U305" s="158"/>
      <c r="V305" s="158"/>
      <c r="W305" s="158"/>
      <c r="X305" s="158"/>
      <c r="Y305" s="158"/>
      <c r="Z305" s="158"/>
      <c r="AA305" s="158"/>
      <c r="AB305" s="158"/>
    </row>
    <row r="306" spans="1:28" x14ac:dyDescent="0.3">
      <c r="A306" s="158"/>
      <c r="B306" s="158"/>
      <c r="C306" s="158"/>
      <c r="D306" s="158"/>
      <c r="E306" s="158"/>
      <c r="F306" s="158"/>
      <c r="G306" s="158"/>
      <c r="H306" s="158"/>
      <c r="I306" s="158"/>
      <c r="J306" s="158"/>
      <c r="K306" s="158"/>
      <c r="L306" s="158"/>
      <c r="M306" s="158"/>
      <c r="N306" s="158"/>
      <c r="O306" s="158"/>
      <c r="P306" s="158"/>
      <c r="Q306" s="158"/>
      <c r="R306" s="158"/>
      <c r="S306" s="158"/>
      <c r="T306" s="158"/>
      <c r="U306" s="158"/>
      <c r="V306" s="158"/>
      <c r="W306" s="158"/>
      <c r="X306" s="158"/>
      <c r="Y306" s="158"/>
      <c r="Z306" s="158"/>
      <c r="AA306" s="158"/>
      <c r="AB306" s="158"/>
    </row>
    <row r="307" spans="1:28" x14ac:dyDescent="0.3">
      <c r="A307" s="158"/>
      <c r="B307" s="158"/>
      <c r="C307" s="158"/>
      <c r="D307" s="158"/>
      <c r="E307" s="158"/>
      <c r="F307" s="158"/>
      <c r="G307" s="158"/>
      <c r="H307" s="158"/>
      <c r="I307" s="158"/>
      <c r="J307" s="158"/>
      <c r="K307" s="158"/>
      <c r="L307" s="158"/>
      <c r="M307" s="158"/>
      <c r="N307" s="158"/>
      <c r="O307" s="158"/>
      <c r="P307" s="158"/>
      <c r="Q307" s="158"/>
      <c r="R307" s="158"/>
      <c r="S307" s="158"/>
      <c r="T307" s="158"/>
      <c r="U307" s="158"/>
      <c r="V307" s="158"/>
      <c r="W307" s="158"/>
      <c r="X307" s="158"/>
      <c r="Y307" s="158"/>
      <c r="Z307" s="158"/>
      <c r="AA307" s="158"/>
      <c r="AB307" s="158"/>
    </row>
    <row r="308" spans="1:28" x14ac:dyDescent="0.3">
      <c r="A308" s="158"/>
      <c r="B308" s="158"/>
      <c r="C308" s="158"/>
      <c r="D308" s="158"/>
      <c r="E308" s="158"/>
      <c r="F308" s="158"/>
      <c r="G308" s="158"/>
      <c r="H308" s="158"/>
      <c r="I308" s="158"/>
      <c r="J308" s="158"/>
      <c r="K308" s="158"/>
      <c r="L308" s="158"/>
      <c r="M308" s="158"/>
      <c r="N308" s="158"/>
      <c r="O308" s="158"/>
      <c r="P308" s="158"/>
      <c r="Q308" s="158"/>
      <c r="R308" s="158"/>
      <c r="S308" s="158"/>
      <c r="T308" s="158"/>
      <c r="U308" s="158"/>
      <c r="V308" s="158"/>
      <c r="W308" s="158"/>
      <c r="X308" s="158"/>
      <c r="Y308" s="158"/>
      <c r="Z308" s="158"/>
      <c r="AA308" s="158"/>
      <c r="AB308" s="158"/>
    </row>
    <row r="309" spans="1:28" x14ac:dyDescent="0.3">
      <c r="A309" s="158"/>
      <c r="B309" s="158"/>
      <c r="C309" s="158"/>
      <c r="D309" s="158"/>
      <c r="E309" s="158"/>
      <c r="F309" s="158"/>
      <c r="G309" s="158"/>
      <c r="H309" s="158"/>
      <c r="I309" s="158"/>
      <c r="J309" s="158"/>
      <c r="K309" s="158"/>
      <c r="L309" s="158"/>
      <c r="M309" s="158"/>
      <c r="N309" s="158"/>
      <c r="O309" s="158"/>
      <c r="P309" s="158"/>
      <c r="Q309" s="158"/>
      <c r="R309" s="158"/>
      <c r="S309" s="158"/>
      <c r="T309" s="158"/>
      <c r="U309" s="158"/>
      <c r="V309" s="158"/>
      <c r="W309" s="158"/>
      <c r="X309" s="158"/>
      <c r="Y309" s="158"/>
      <c r="Z309" s="158"/>
      <c r="AA309" s="158"/>
      <c r="AB309" s="158"/>
    </row>
    <row r="310" spans="1:28" x14ac:dyDescent="0.3">
      <c r="A310" s="158"/>
      <c r="B310" s="158"/>
      <c r="C310" s="158"/>
      <c r="D310" s="158"/>
      <c r="E310" s="158"/>
      <c r="F310" s="158"/>
      <c r="G310" s="158"/>
      <c r="H310" s="158"/>
      <c r="I310" s="158"/>
      <c r="J310" s="158"/>
      <c r="K310" s="158"/>
      <c r="L310" s="158"/>
      <c r="M310" s="158"/>
      <c r="N310" s="158"/>
      <c r="O310" s="158"/>
      <c r="P310" s="158"/>
      <c r="Q310" s="158"/>
      <c r="R310" s="158"/>
      <c r="S310" s="158"/>
      <c r="T310" s="158"/>
      <c r="U310" s="158"/>
      <c r="V310" s="158"/>
      <c r="W310" s="158"/>
      <c r="X310" s="158"/>
      <c r="Y310" s="158"/>
      <c r="Z310" s="158"/>
      <c r="AA310" s="158"/>
      <c r="AB310" s="158"/>
    </row>
    <row r="311" spans="1:28" x14ac:dyDescent="0.3">
      <c r="A311" s="158"/>
      <c r="B311" s="158"/>
      <c r="C311" s="158"/>
      <c r="D311" s="158"/>
      <c r="E311" s="158"/>
      <c r="F311" s="158"/>
      <c r="G311" s="158"/>
      <c r="H311" s="158"/>
      <c r="I311" s="158"/>
      <c r="J311" s="158"/>
      <c r="K311" s="158"/>
      <c r="L311" s="158"/>
      <c r="M311" s="158"/>
      <c r="N311" s="158"/>
      <c r="O311" s="158"/>
      <c r="P311" s="158"/>
      <c r="Q311" s="158"/>
      <c r="R311" s="158"/>
      <c r="S311" s="158"/>
      <c r="T311" s="158"/>
      <c r="U311" s="158"/>
      <c r="V311" s="158"/>
      <c r="W311" s="158"/>
      <c r="X311" s="158"/>
      <c r="Y311" s="158"/>
      <c r="Z311" s="158"/>
      <c r="AA311" s="158"/>
      <c r="AB311" s="158"/>
    </row>
    <row r="312" spans="1:28" x14ac:dyDescent="0.3">
      <c r="A312" s="158"/>
      <c r="B312" s="158"/>
      <c r="C312" s="158"/>
      <c r="D312" s="158"/>
      <c r="E312" s="158"/>
      <c r="F312" s="158"/>
      <c r="G312" s="158"/>
      <c r="H312" s="158"/>
      <c r="I312" s="158"/>
      <c r="J312" s="158"/>
      <c r="K312" s="158"/>
      <c r="L312" s="158"/>
      <c r="M312" s="158"/>
      <c r="N312" s="158"/>
      <c r="O312" s="158"/>
      <c r="P312" s="158"/>
      <c r="Q312" s="158"/>
      <c r="R312" s="158"/>
      <c r="S312" s="158"/>
      <c r="T312" s="158"/>
      <c r="U312" s="158"/>
      <c r="V312" s="158"/>
      <c r="W312" s="158"/>
      <c r="X312" s="158"/>
      <c r="Y312" s="158"/>
      <c r="Z312" s="158"/>
      <c r="AA312" s="158"/>
      <c r="AB312" s="158"/>
    </row>
    <row r="313" spans="1:28" x14ac:dyDescent="0.3">
      <c r="A313" s="158"/>
      <c r="B313" s="158"/>
      <c r="C313" s="158"/>
      <c r="D313" s="158"/>
      <c r="E313" s="158"/>
      <c r="F313" s="158"/>
      <c r="G313" s="158"/>
      <c r="H313" s="158"/>
      <c r="I313" s="158"/>
      <c r="J313" s="158"/>
      <c r="K313" s="158"/>
      <c r="L313" s="158"/>
      <c r="M313" s="158"/>
      <c r="N313" s="158"/>
      <c r="O313" s="158"/>
      <c r="P313" s="158"/>
      <c r="Q313" s="158"/>
      <c r="R313" s="158"/>
      <c r="S313" s="158"/>
      <c r="T313" s="158"/>
      <c r="U313" s="158"/>
      <c r="V313" s="158"/>
      <c r="W313" s="158"/>
      <c r="X313" s="158"/>
      <c r="Y313" s="158"/>
      <c r="Z313" s="158"/>
      <c r="AA313" s="158"/>
      <c r="AB313" s="158"/>
    </row>
    <row r="314" spans="1:28" x14ac:dyDescent="0.3">
      <c r="A314" s="158"/>
      <c r="B314" s="158"/>
      <c r="C314" s="158"/>
      <c r="D314" s="158"/>
      <c r="E314" s="158"/>
      <c r="F314" s="158"/>
      <c r="G314" s="158"/>
      <c r="H314" s="158"/>
      <c r="I314" s="158"/>
      <c r="J314" s="158"/>
      <c r="K314" s="158"/>
      <c r="L314" s="158"/>
      <c r="M314" s="158"/>
      <c r="N314" s="158"/>
      <c r="O314" s="158"/>
      <c r="P314" s="158"/>
      <c r="Q314" s="158"/>
      <c r="R314" s="158"/>
      <c r="S314" s="158"/>
      <c r="T314" s="158"/>
      <c r="U314" s="158"/>
      <c r="V314" s="158"/>
      <c r="W314" s="158"/>
      <c r="X314" s="158"/>
      <c r="Y314" s="158"/>
      <c r="Z314" s="158"/>
      <c r="AA314" s="158"/>
      <c r="AB314" s="158"/>
    </row>
    <row r="315" spans="1:28" x14ac:dyDescent="0.3">
      <c r="A315" s="158"/>
      <c r="B315" s="158"/>
      <c r="C315" s="158"/>
      <c r="D315" s="158"/>
      <c r="E315" s="158"/>
      <c r="F315" s="158"/>
      <c r="G315" s="158"/>
      <c r="H315" s="158"/>
      <c r="I315" s="158"/>
      <c r="J315" s="158"/>
      <c r="K315" s="158"/>
      <c r="L315" s="158"/>
      <c r="M315" s="158"/>
      <c r="N315" s="158"/>
      <c r="O315" s="158"/>
      <c r="P315" s="158"/>
      <c r="Q315" s="158"/>
      <c r="R315" s="158"/>
      <c r="S315" s="158"/>
      <c r="T315" s="158"/>
      <c r="U315" s="158"/>
      <c r="V315" s="158"/>
      <c r="W315" s="158"/>
      <c r="X315" s="158"/>
      <c r="Y315" s="158"/>
      <c r="Z315" s="158"/>
      <c r="AA315" s="158"/>
      <c r="AB315" s="158"/>
    </row>
    <row r="316" spans="1:28" x14ac:dyDescent="0.3">
      <c r="A316" s="158"/>
      <c r="B316" s="158"/>
      <c r="C316" s="158"/>
      <c r="D316" s="158"/>
      <c r="E316" s="158"/>
      <c r="F316" s="158"/>
      <c r="G316" s="158"/>
      <c r="H316" s="158"/>
      <c r="I316" s="158"/>
      <c r="J316" s="158"/>
      <c r="K316" s="158"/>
      <c r="L316" s="158"/>
      <c r="M316" s="158"/>
      <c r="N316" s="158"/>
      <c r="O316" s="158"/>
      <c r="P316" s="158"/>
      <c r="Q316" s="158"/>
      <c r="R316" s="158"/>
      <c r="S316" s="158"/>
      <c r="T316" s="158"/>
      <c r="U316" s="158"/>
      <c r="V316" s="158"/>
      <c r="W316" s="158"/>
      <c r="X316" s="158"/>
      <c r="Y316" s="158"/>
      <c r="Z316" s="158"/>
      <c r="AA316" s="158"/>
      <c r="AB316" s="158"/>
    </row>
    <row r="317" spans="1:28" x14ac:dyDescent="0.3">
      <c r="A317" s="158"/>
      <c r="B317" s="158"/>
      <c r="C317" s="158"/>
      <c r="D317" s="158"/>
      <c r="E317" s="158"/>
      <c r="F317" s="158"/>
      <c r="G317" s="158"/>
      <c r="H317" s="158"/>
      <c r="I317" s="158"/>
      <c r="J317" s="158"/>
      <c r="K317" s="158"/>
      <c r="L317" s="158"/>
      <c r="M317" s="158"/>
      <c r="N317" s="158"/>
      <c r="O317" s="158"/>
      <c r="P317" s="158"/>
      <c r="Q317" s="158"/>
      <c r="R317" s="158"/>
      <c r="S317" s="158"/>
      <c r="T317" s="158"/>
      <c r="U317" s="158"/>
      <c r="V317" s="158"/>
      <c r="W317" s="158"/>
      <c r="X317" s="158"/>
      <c r="Y317" s="158"/>
      <c r="Z317" s="158"/>
      <c r="AA317" s="158"/>
      <c r="AB317" s="158"/>
    </row>
    <row r="318" spans="1:28" x14ac:dyDescent="0.3">
      <c r="A318" s="158"/>
      <c r="B318" s="158"/>
      <c r="C318" s="158"/>
      <c r="D318" s="158"/>
      <c r="E318" s="158"/>
      <c r="F318" s="158"/>
      <c r="G318" s="158"/>
      <c r="H318" s="158"/>
      <c r="I318" s="158"/>
      <c r="J318" s="158"/>
      <c r="K318" s="158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  <c r="V318" s="158"/>
      <c r="W318" s="158"/>
      <c r="X318" s="158"/>
      <c r="Y318" s="158"/>
      <c r="Z318" s="158"/>
      <c r="AA318" s="158"/>
      <c r="AB318" s="158"/>
    </row>
    <row r="319" spans="1:28" x14ac:dyDescent="0.3">
      <c r="A319" s="158"/>
      <c r="B319" s="158"/>
      <c r="C319" s="158"/>
      <c r="D319" s="158"/>
      <c r="E319" s="158"/>
      <c r="F319" s="158"/>
      <c r="G319" s="158"/>
      <c r="H319" s="158"/>
      <c r="I319" s="158"/>
      <c r="J319" s="158"/>
      <c r="K319" s="158"/>
      <c r="L319" s="158"/>
      <c r="M319" s="158"/>
      <c r="N319" s="158"/>
      <c r="O319" s="158"/>
      <c r="P319" s="158"/>
      <c r="Q319" s="158"/>
      <c r="R319" s="158"/>
      <c r="S319" s="158"/>
      <c r="T319" s="158"/>
      <c r="U319" s="158"/>
      <c r="V319" s="158"/>
      <c r="W319" s="158"/>
      <c r="X319" s="158"/>
      <c r="Y319" s="158"/>
      <c r="Z319" s="158"/>
      <c r="AA319" s="158"/>
      <c r="AB319" s="158"/>
    </row>
    <row r="320" spans="1:28" x14ac:dyDescent="0.3">
      <c r="A320" s="158"/>
      <c r="B320" s="158"/>
      <c r="C320" s="158"/>
      <c r="D320" s="158"/>
      <c r="E320" s="158"/>
      <c r="F320" s="158"/>
      <c r="G320" s="158"/>
      <c r="H320" s="158"/>
      <c r="I320" s="158"/>
      <c r="J320" s="158"/>
      <c r="K320" s="158"/>
      <c r="L320" s="158"/>
      <c r="M320" s="158"/>
      <c r="N320" s="158"/>
      <c r="O320" s="158"/>
      <c r="P320" s="158"/>
      <c r="Q320" s="158"/>
      <c r="R320" s="158"/>
      <c r="S320" s="158"/>
      <c r="T320" s="158"/>
      <c r="U320" s="158"/>
      <c r="V320" s="158"/>
      <c r="W320" s="158"/>
      <c r="X320" s="158"/>
      <c r="Y320" s="158"/>
      <c r="Z320" s="158"/>
      <c r="AA320" s="158"/>
      <c r="AB320" s="158"/>
    </row>
    <row r="321" spans="1:28" x14ac:dyDescent="0.3">
      <c r="A321" s="158"/>
      <c r="B321" s="158"/>
      <c r="C321" s="158"/>
      <c r="D321" s="158"/>
      <c r="E321" s="158"/>
      <c r="F321" s="158"/>
      <c r="G321" s="158"/>
      <c r="H321" s="158"/>
      <c r="I321" s="158"/>
      <c r="J321" s="158"/>
      <c r="K321" s="158"/>
      <c r="L321" s="158"/>
      <c r="M321" s="158"/>
      <c r="N321" s="158"/>
      <c r="O321" s="158"/>
      <c r="P321" s="158"/>
      <c r="Q321" s="158"/>
      <c r="R321" s="158"/>
      <c r="S321" s="158"/>
      <c r="T321" s="158"/>
      <c r="U321" s="158"/>
      <c r="V321" s="158"/>
      <c r="W321" s="158"/>
      <c r="X321" s="158"/>
      <c r="Y321" s="158"/>
      <c r="Z321" s="158"/>
      <c r="AA321" s="158"/>
      <c r="AB321" s="158"/>
    </row>
    <row r="322" spans="1:28" x14ac:dyDescent="0.3">
      <c r="A322" s="158"/>
      <c r="B322" s="158"/>
      <c r="C322" s="158"/>
      <c r="D322" s="158"/>
      <c r="E322" s="158"/>
      <c r="F322" s="158"/>
      <c r="G322" s="158"/>
      <c r="H322" s="158"/>
      <c r="I322" s="158"/>
      <c r="J322" s="158"/>
      <c r="K322" s="158"/>
      <c r="L322" s="158"/>
      <c r="M322" s="158"/>
      <c r="N322" s="158"/>
      <c r="O322" s="158"/>
      <c r="P322" s="158"/>
      <c r="Q322" s="158"/>
      <c r="R322" s="158"/>
      <c r="S322" s="158"/>
      <c r="T322" s="158"/>
      <c r="U322" s="158"/>
      <c r="V322" s="158"/>
      <c r="W322" s="158"/>
      <c r="X322" s="158"/>
      <c r="Y322" s="158"/>
      <c r="Z322" s="158"/>
      <c r="AA322" s="158"/>
      <c r="AB322" s="158"/>
    </row>
    <row r="323" spans="1:28" x14ac:dyDescent="0.3">
      <c r="A323" s="158"/>
      <c r="B323" s="158"/>
      <c r="C323" s="158"/>
      <c r="D323" s="158"/>
      <c r="E323" s="158"/>
      <c r="F323" s="158"/>
      <c r="G323" s="158"/>
      <c r="H323" s="158"/>
      <c r="I323" s="158"/>
      <c r="J323" s="158"/>
      <c r="K323" s="158"/>
      <c r="L323" s="158"/>
      <c r="M323" s="158"/>
      <c r="N323" s="158"/>
      <c r="O323" s="158"/>
      <c r="P323" s="158"/>
      <c r="Q323" s="158"/>
      <c r="R323" s="158"/>
      <c r="S323" s="158"/>
      <c r="T323" s="158"/>
      <c r="U323" s="158"/>
      <c r="V323" s="158"/>
      <c r="W323" s="158"/>
      <c r="X323" s="158"/>
      <c r="Y323" s="158"/>
      <c r="Z323" s="158"/>
      <c r="AA323" s="158"/>
      <c r="AB323" s="158"/>
    </row>
    <row r="324" spans="1:28" x14ac:dyDescent="0.3">
      <c r="A324" s="158"/>
      <c r="B324" s="158"/>
      <c r="C324" s="158"/>
      <c r="D324" s="158"/>
      <c r="E324" s="158"/>
      <c r="F324" s="158"/>
      <c r="G324" s="158"/>
      <c r="H324" s="158"/>
      <c r="I324" s="158"/>
      <c r="J324" s="158"/>
      <c r="K324" s="158"/>
      <c r="L324" s="158"/>
      <c r="M324" s="158"/>
      <c r="N324" s="158"/>
      <c r="O324" s="158"/>
      <c r="P324" s="158"/>
      <c r="Q324" s="158"/>
      <c r="R324" s="158"/>
      <c r="S324" s="158"/>
      <c r="T324" s="158"/>
      <c r="U324" s="158"/>
      <c r="V324" s="158"/>
      <c r="W324" s="158"/>
      <c r="X324" s="158"/>
      <c r="Y324" s="158"/>
      <c r="Z324" s="158"/>
      <c r="AA324" s="158"/>
      <c r="AB324" s="158"/>
    </row>
    <row r="325" spans="1:28" x14ac:dyDescent="0.3">
      <c r="A325" s="158"/>
      <c r="B325" s="158"/>
      <c r="C325" s="158"/>
      <c r="D325" s="158"/>
      <c r="E325" s="158"/>
      <c r="F325" s="158"/>
      <c r="G325" s="158"/>
      <c r="H325" s="158"/>
      <c r="I325" s="158"/>
      <c r="J325" s="158"/>
      <c r="K325" s="158"/>
      <c r="L325" s="158"/>
      <c r="M325" s="158"/>
      <c r="N325" s="158"/>
      <c r="O325" s="158"/>
      <c r="P325" s="158"/>
      <c r="Q325" s="158"/>
      <c r="R325" s="158"/>
      <c r="S325" s="158"/>
      <c r="T325" s="158"/>
      <c r="U325" s="158"/>
      <c r="V325" s="158"/>
      <c r="W325" s="158"/>
      <c r="X325" s="158"/>
      <c r="Y325" s="158"/>
      <c r="Z325" s="158"/>
      <c r="AA325" s="158"/>
      <c r="AB325" s="158"/>
    </row>
    <row r="326" spans="1:28" x14ac:dyDescent="0.3">
      <c r="A326" s="158"/>
      <c r="B326" s="158"/>
      <c r="C326" s="158"/>
      <c r="D326" s="158"/>
      <c r="E326" s="158"/>
      <c r="F326" s="158"/>
      <c r="G326" s="158"/>
      <c r="H326" s="158"/>
      <c r="I326" s="158"/>
      <c r="J326" s="158"/>
      <c r="K326" s="158"/>
      <c r="L326" s="158"/>
      <c r="M326" s="158"/>
      <c r="N326" s="158"/>
      <c r="O326" s="158"/>
      <c r="P326" s="158"/>
      <c r="Q326" s="158"/>
      <c r="R326" s="158"/>
      <c r="S326" s="158"/>
      <c r="T326" s="158"/>
      <c r="U326" s="158"/>
      <c r="V326" s="158"/>
      <c r="W326" s="158"/>
      <c r="X326" s="158"/>
      <c r="Y326" s="158"/>
      <c r="Z326" s="158"/>
      <c r="AA326" s="158"/>
      <c r="AB326" s="158"/>
    </row>
    <row r="327" spans="1:28" x14ac:dyDescent="0.3">
      <c r="A327" s="158"/>
      <c r="B327" s="158"/>
      <c r="C327" s="158"/>
      <c r="D327" s="158"/>
      <c r="E327" s="158"/>
      <c r="F327" s="158"/>
      <c r="G327" s="158"/>
      <c r="H327" s="158"/>
      <c r="I327" s="158"/>
      <c r="J327" s="158"/>
      <c r="K327" s="158"/>
      <c r="L327" s="158"/>
      <c r="M327" s="158"/>
      <c r="N327" s="158"/>
      <c r="O327" s="158"/>
      <c r="P327" s="158"/>
      <c r="Q327" s="158"/>
      <c r="R327" s="158"/>
      <c r="S327" s="158"/>
      <c r="T327" s="158"/>
      <c r="U327" s="158"/>
      <c r="V327" s="158"/>
      <c r="W327" s="158"/>
      <c r="X327" s="158"/>
      <c r="Y327" s="158"/>
      <c r="Z327" s="158"/>
      <c r="AA327" s="158"/>
      <c r="AB327" s="158"/>
    </row>
    <row r="328" spans="1:28" x14ac:dyDescent="0.3">
      <c r="A328" s="158"/>
      <c r="B328" s="158"/>
      <c r="C328" s="158"/>
      <c r="D328" s="158"/>
      <c r="E328" s="158"/>
      <c r="F328" s="158"/>
      <c r="G328" s="158"/>
      <c r="H328" s="158"/>
      <c r="I328" s="158"/>
      <c r="J328" s="158"/>
      <c r="K328" s="158"/>
      <c r="L328" s="158"/>
      <c r="M328" s="158"/>
      <c r="N328" s="158"/>
      <c r="O328" s="158"/>
      <c r="P328" s="158"/>
      <c r="Q328" s="158"/>
      <c r="R328" s="158"/>
      <c r="S328" s="158"/>
      <c r="T328" s="158"/>
      <c r="U328" s="158"/>
      <c r="V328" s="158"/>
      <c r="W328" s="158"/>
      <c r="X328" s="158"/>
      <c r="Y328" s="158"/>
      <c r="Z328" s="158"/>
      <c r="AA328" s="158"/>
      <c r="AB328" s="158"/>
    </row>
    <row r="329" spans="1:28" x14ac:dyDescent="0.3">
      <c r="A329" s="158"/>
      <c r="B329" s="158"/>
      <c r="C329" s="158"/>
      <c r="D329" s="158"/>
      <c r="E329" s="158"/>
      <c r="F329" s="158"/>
      <c r="G329" s="158"/>
      <c r="H329" s="158"/>
      <c r="I329" s="158"/>
      <c r="J329" s="158"/>
      <c r="K329" s="158"/>
      <c r="L329" s="158"/>
      <c r="M329" s="158"/>
      <c r="N329" s="158"/>
      <c r="O329" s="158"/>
      <c r="P329" s="158"/>
      <c r="Q329" s="158"/>
      <c r="R329" s="158"/>
      <c r="S329" s="158"/>
      <c r="T329" s="158"/>
      <c r="U329" s="158"/>
      <c r="V329" s="158"/>
      <c r="W329" s="158"/>
      <c r="X329" s="158"/>
      <c r="Y329" s="158"/>
      <c r="Z329" s="158"/>
      <c r="AA329" s="158"/>
      <c r="AB329" s="158"/>
    </row>
    <row r="330" spans="1:28" x14ac:dyDescent="0.3">
      <c r="A330" s="158"/>
      <c r="B330" s="158"/>
      <c r="C330" s="158"/>
      <c r="D330" s="158"/>
      <c r="E330" s="158"/>
      <c r="F330" s="158"/>
      <c r="G330" s="158"/>
      <c r="H330" s="158"/>
      <c r="I330" s="158"/>
      <c r="J330" s="158"/>
      <c r="K330" s="158"/>
      <c r="L330" s="158"/>
      <c r="M330" s="158"/>
      <c r="N330" s="158"/>
      <c r="O330" s="158"/>
      <c r="P330" s="158"/>
      <c r="Q330" s="158"/>
      <c r="R330" s="158"/>
      <c r="S330" s="158"/>
      <c r="T330" s="158"/>
      <c r="U330" s="158"/>
      <c r="V330" s="158"/>
      <c r="W330" s="158"/>
      <c r="X330" s="158"/>
      <c r="Y330" s="158"/>
      <c r="Z330" s="158"/>
      <c r="AA330" s="158"/>
      <c r="AB330" s="158"/>
    </row>
    <row r="331" spans="1:28" x14ac:dyDescent="0.3">
      <c r="A331" s="158"/>
      <c r="B331" s="158"/>
      <c r="C331" s="158"/>
      <c r="D331" s="158"/>
      <c r="E331" s="158"/>
      <c r="F331" s="158"/>
      <c r="G331" s="158"/>
      <c r="H331" s="158"/>
      <c r="I331" s="158"/>
      <c r="J331" s="158"/>
      <c r="K331" s="158"/>
      <c r="L331" s="158"/>
      <c r="M331" s="158"/>
      <c r="N331" s="158"/>
      <c r="O331" s="158"/>
      <c r="P331" s="158"/>
      <c r="Q331" s="158"/>
      <c r="R331" s="158"/>
      <c r="S331" s="158"/>
      <c r="T331" s="158"/>
      <c r="U331" s="158"/>
      <c r="V331" s="158"/>
      <c r="W331" s="158"/>
      <c r="X331" s="158"/>
      <c r="Y331" s="158"/>
      <c r="Z331" s="158"/>
      <c r="AA331" s="158"/>
      <c r="AB331" s="158"/>
    </row>
    <row r="332" spans="1:28" x14ac:dyDescent="0.3">
      <c r="A332" s="158"/>
      <c r="B332" s="158"/>
      <c r="C332" s="158"/>
      <c r="D332" s="158"/>
      <c r="E332" s="158"/>
      <c r="F332" s="158"/>
      <c r="G332" s="158"/>
      <c r="H332" s="158"/>
      <c r="I332" s="158"/>
      <c r="J332" s="158"/>
      <c r="K332" s="158"/>
      <c r="L332" s="158"/>
      <c r="M332" s="158"/>
      <c r="N332" s="158"/>
      <c r="O332" s="158"/>
      <c r="P332" s="158"/>
      <c r="Q332" s="158"/>
      <c r="R332" s="158"/>
      <c r="S332" s="158"/>
      <c r="T332" s="158"/>
      <c r="U332" s="158"/>
      <c r="V332" s="158"/>
      <c r="W332" s="158"/>
      <c r="X332" s="158"/>
      <c r="Y332" s="158"/>
      <c r="Z332" s="158"/>
      <c r="AA332" s="158"/>
      <c r="AB332" s="158"/>
    </row>
    <row r="333" spans="1:28" x14ac:dyDescent="0.3">
      <c r="A333" s="158"/>
      <c r="B333" s="158"/>
      <c r="C333" s="158"/>
      <c r="D333" s="158"/>
      <c r="E333" s="158"/>
      <c r="F333" s="158"/>
      <c r="G333" s="158"/>
      <c r="H333" s="158"/>
      <c r="I333" s="158"/>
      <c r="J333" s="158"/>
      <c r="K333" s="158"/>
      <c r="L333" s="158"/>
      <c r="M333" s="158"/>
      <c r="N333" s="158"/>
      <c r="O333" s="158"/>
      <c r="P333" s="158"/>
      <c r="Q333" s="158"/>
      <c r="R333" s="158"/>
      <c r="S333" s="158"/>
      <c r="T333" s="158"/>
      <c r="U333" s="158"/>
      <c r="V333" s="158"/>
      <c r="W333" s="158"/>
      <c r="X333" s="158"/>
      <c r="Y333" s="158"/>
      <c r="Z333" s="158"/>
      <c r="AA333" s="158"/>
      <c r="AB333" s="158"/>
    </row>
    <row r="334" spans="1:28" x14ac:dyDescent="0.3">
      <c r="A334" s="158"/>
      <c r="B334" s="158"/>
      <c r="C334" s="158"/>
      <c r="D334" s="158"/>
      <c r="E334" s="158"/>
      <c r="F334" s="158"/>
      <c r="G334" s="158"/>
      <c r="H334" s="158"/>
      <c r="I334" s="158"/>
      <c r="J334" s="158"/>
      <c r="K334" s="158"/>
      <c r="L334" s="158"/>
      <c r="M334" s="158"/>
      <c r="N334" s="158"/>
      <c r="O334" s="158"/>
      <c r="P334" s="158"/>
      <c r="Q334" s="158"/>
      <c r="R334" s="158"/>
      <c r="S334" s="158"/>
      <c r="T334" s="158"/>
      <c r="U334" s="158"/>
      <c r="V334" s="158"/>
      <c r="W334" s="158"/>
      <c r="X334" s="158"/>
      <c r="Y334" s="158"/>
      <c r="Z334" s="158"/>
      <c r="AA334" s="158"/>
      <c r="AB334" s="158"/>
    </row>
    <row r="335" spans="1:28" x14ac:dyDescent="0.3">
      <c r="A335" s="158"/>
      <c r="B335" s="158"/>
      <c r="C335" s="158"/>
      <c r="D335" s="158"/>
      <c r="E335" s="158"/>
      <c r="F335" s="158"/>
      <c r="G335" s="158"/>
      <c r="H335" s="158"/>
      <c r="I335" s="158"/>
      <c r="J335" s="158"/>
      <c r="K335" s="158"/>
      <c r="L335" s="158"/>
      <c r="M335" s="158"/>
      <c r="N335" s="158"/>
      <c r="O335" s="158"/>
      <c r="P335" s="158"/>
      <c r="Q335" s="158"/>
      <c r="R335" s="158"/>
      <c r="S335" s="158"/>
      <c r="T335" s="158"/>
      <c r="U335" s="158"/>
      <c r="V335" s="158"/>
      <c r="W335" s="158"/>
      <c r="X335" s="158"/>
      <c r="Y335" s="158"/>
      <c r="Z335" s="158"/>
      <c r="AA335" s="158"/>
      <c r="AB335" s="158"/>
    </row>
    <row r="336" spans="1:28" x14ac:dyDescent="0.3">
      <c r="A336" s="158"/>
      <c r="B336" s="158"/>
      <c r="C336" s="158"/>
      <c r="D336" s="158"/>
      <c r="E336" s="158"/>
      <c r="F336" s="158"/>
      <c r="G336" s="158"/>
      <c r="H336" s="158"/>
      <c r="I336" s="158"/>
      <c r="J336" s="158"/>
      <c r="K336" s="158"/>
      <c r="L336" s="158"/>
      <c r="M336" s="158"/>
      <c r="N336" s="158"/>
      <c r="O336" s="158"/>
      <c r="P336" s="158"/>
      <c r="Q336" s="158"/>
      <c r="R336" s="158"/>
      <c r="S336" s="158"/>
      <c r="T336" s="158"/>
      <c r="U336" s="158"/>
      <c r="V336" s="158"/>
      <c r="W336" s="158"/>
      <c r="X336" s="158"/>
      <c r="Y336" s="158"/>
      <c r="Z336" s="158"/>
      <c r="AA336" s="158"/>
      <c r="AB336" s="158"/>
    </row>
    <row r="337" spans="1:28" x14ac:dyDescent="0.3">
      <c r="A337" s="158"/>
      <c r="B337" s="158"/>
      <c r="C337" s="158"/>
      <c r="D337" s="158"/>
      <c r="E337" s="158"/>
      <c r="F337" s="158"/>
      <c r="G337" s="158"/>
      <c r="H337" s="158"/>
      <c r="I337" s="158"/>
      <c r="J337" s="158"/>
      <c r="K337" s="158"/>
      <c r="L337" s="158"/>
      <c r="M337" s="158"/>
      <c r="N337" s="158"/>
      <c r="O337" s="158"/>
      <c r="P337" s="158"/>
      <c r="Q337" s="158"/>
      <c r="R337" s="158"/>
      <c r="S337" s="158"/>
      <c r="T337" s="158"/>
      <c r="U337" s="158"/>
      <c r="V337" s="158"/>
      <c r="W337" s="158"/>
      <c r="X337" s="158"/>
      <c r="Y337" s="158"/>
      <c r="Z337" s="158"/>
      <c r="AA337" s="158"/>
      <c r="AB337" s="158"/>
    </row>
    <row r="338" spans="1:28" x14ac:dyDescent="0.3">
      <c r="A338" s="158"/>
      <c r="B338" s="158"/>
      <c r="C338" s="158"/>
      <c r="D338" s="158"/>
      <c r="E338" s="158"/>
      <c r="F338" s="158"/>
      <c r="G338" s="158"/>
      <c r="H338" s="158"/>
      <c r="I338" s="158"/>
      <c r="J338" s="158"/>
      <c r="K338" s="158"/>
      <c r="L338" s="158"/>
      <c r="M338" s="158"/>
      <c r="N338" s="158"/>
      <c r="O338" s="158"/>
      <c r="P338" s="158"/>
      <c r="Q338" s="158"/>
      <c r="R338" s="158"/>
      <c r="S338" s="158"/>
      <c r="T338" s="158"/>
      <c r="U338" s="158"/>
      <c r="V338" s="158"/>
      <c r="W338" s="158"/>
      <c r="X338" s="158"/>
      <c r="Y338" s="158"/>
      <c r="Z338" s="158"/>
      <c r="AA338" s="158"/>
      <c r="AB338" s="158"/>
    </row>
    <row r="339" spans="1:28" x14ac:dyDescent="0.3">
      <c r="A339" s="158"/>
      <c r="B339" s="158"/>
      <c r="C339" s="158"/>
      <c r="D339" s="158"/>
      <c r="E339" s="158"/>
      <c r="F339" s="158"/>
      <c r="G339" s="158"/>
      <c r="H339" s="158"/>
      <c r="I339" s="158"/>
      <c r="J339" s="158"/>
      <c r="K339" s="158"/>
      <c r="L339" s="158"/>
      <c r="M339" s="158"/>
      <c r="N339" s="158"/>
      <c r="O339" s="158"/>
      <c r="P339" s="158"/>
      <c r="Q339" s="158"/>
      <c r="R339" s="158"/>
      <c r="S339" s="158"/>
      <c r="T339" s="158"/>
      <c r="U339" s="158"/>
      <c r="V339" s="158"/>
      <c r="W339" s="158"/>
      <c r="X339" s="158"/>
      <c r="Y339" s="158"/>
      <c r="Z339" s="158"/>
      <c r="AA339" s="158"/>
      <c r="AB339" s="158"/>
    </row>
    <row r="340" spans="1:28" x14ac:dyDescent="0.3">
      <c r="A340" s="158"/>
      <c r="B340" s="158"/>
      <c r="C340" s="158"/>
      <c r="D340" s="158"/>
      <c r="E340" s="158"/>
      <c r="F340" s="158"/>
      <c r="G340" s="158"/>
      <c r="H340" s="158"/>
      <c r="I340" s="158"/>
      <c r="J340" s="158"/>
      <c r="K340" s="158"/>
      <c r="L340" s="158"/>
      <c r="M340" s="158"/>
      <c r="N340" s="158"/>
      <c r="O340" s="158"/>
      <c r="P340" s="158"/>
      <c r="Q340" s="158"/>
      <c r="R340" s="158"/>
      <c r="S340" s="158"/>
      <c r="T340" s="158"/>
      <c r="U340" s="158"/>
      <c r="V340" s="158"/>
      <c r="W340" s="158"/>
      <c r="X340" s="158"/>
      <c r="Y340" s="158"/>
      <c r="Z340" s="158"/>
      <c r="AA340" s="158"/>
      <c r="AB340" s="158"/>
    </row>
    <row r="341" spans="1:28" x14ac:dyDescent="0.3">
      <c r="A341" s="158"/>
      <c r="B341" s="158"/>
      <c r="C341" s="158"/>
      <c r="D341" s="158"/>
      <c r="E341" s="158"/>
      <c r="F341" s="158"/>
      <c r="G341" s="158"/>
      <c r="H341" s="158"/>
      <c r="I341" s="158"/>
      <c r="J341" s="158"/>
      <c r="K341" s="158"/>
      <c r="L341" s="158"/>
      <c r="M341" s="158"/>
      <c r="N341" s="158"/>
      <c r="O341" s="158"/>
      <c r="P341" s="158"/>
      <c r="Q341" s="158"/>
      <c r="R341" s="158"/>
      <c r="S341" s="158"/>
      <c r="T341" s="158"/>
      <c r="U341" s="158"/>
      <c r="V341" s="158"/>
      <c r="W341" s="158"/>
      <c r="X341" s="158"/>
      <c r="Y341" s="158"/>
      <c r="Z341" s="158"/>
      <c r="AA341" s="158"/>
      <c r="AB341" s="158"/>
    </row>
    <row r="342" spans="1:28" x14ac:dyDescent="0.3">
      <c r="A342" s="158"/>
      <c r="B342" s="158"/>
      <c r="C342" s="158"/>
      <c r="D342" s="158"/>
      <c r="E342" s="158"/>
      <c r="F342" s="158"/>
      <c r="G342" s="158"/>
      <c r="H342" s="158"/>
      <c r="I342" s="158"/>
      <c r="J342" s="158"/>
      <c r="K342" s="158"/>
      <c r="L342" s="158"/>
      <c r="M342" s="158"/>
      <c r="N342" s="158"/>
      <c r="O342" s="158"/>
      <c r="P342" s="158"/>
      <c r="Q342" s="158"/>
      <c r="R342" s="158"/>
      <c r="S342" s="158"/>
      <c r="T342" s="158"/>
      <c r="U342" s="158"/>
      <c r="V342" s="158"/>
      <c r="W342" s="158"/>
      <c r="X342" s="158"/>
      <c r="Y342" s="158"/>
      <c r="Z342" s="158"/>
      <c r="AA342" s="158"/>
      <c r="AB342" s="158"/>
    </row>
    <row r="343" spans="1:28" x14ac:dyDescent="0.3">
      <c r="A343" s="158"/>
      <c r="B343" s="158"/>
      <c r="C343" s="158"/>
      <c r="D343" s="158"/>
      <c r="E343" s="158"/>
      <c r="F343" s="158"/>
      <c r="G343" s="158"/>
      <c r="H343" s="158"/>
      <c r="I343" s="158"/>
      <c r="J343" s="158"/>
      <c r="K343" s="158"/>
      <c r="L343" s="158"/>
      <c r="M343" s="158"/>
      <c r="N343" s="158"/>
      <c r="O343" s="158"/>
      <c r="P343" s="158"/>
      <c r="Q343" s="158"/>
      <c r="R343" s="158"/>
      <c r="S343" s="158"/>
      <c r="T343" s="158"/>
      <c r="U343" s="158"/>
      <c r="V343" s="158"/>
      <c r="W343" s="158"/>
      <c r="X343" s="158"/>
      <c r="Y343" s="158"/>
      <c r="Z343" s="158"/>
      <c r="AA343" s="158"/>
      <c r="AB343" s="158"/>
    </row>
    <row r="344" spans="1:28" x14ac:dyDescent="0.3">
      <c r="A344" s="158"/>
      <c r="B344" s="158"/>
      <c r="C344" s="158"/>
      <c r="D344" s="158"/>
      <c r="E344" s="158"/>
      <c r="F344" s="158"/>
      <c r="G344" s="158"/>
      <c r="H344" s="158"/>
      <c r="I344" s="158"/>
      <c r="J344" s="158"/>
      <c r="K344" s="158"/>
      <c r="L344" s="158"/>
      <c r="M344" s="158"/>
      <c r="N344" s="158"/>
      <c r="O344" s="158"/>
      <c r="P344" s="158"/>
      <c r="Q344" s="158"/>
      <c r="R344" s="158"/>
      <c r="S344" s="158"/>
      <c r="T344" s="158"/>
      <c r="U344" s="158"/>
      <c r="V344" s="158"/>
      <c r="W344" s="158"/>
      <c r="X344" s="158"/>
      <c r="Y344" s="158"/>
      <c r="Z344" s="158"/>
      <c r="AA344" s="158"/>
      <c r="AB344" s="158"/>
    </row>
    <row r="345" spans="1:28" x14ac:dyDescent="0.3">
      <c r="A345" s="158"/>
      <c r="B345" s="158"/>
      <c r="C345" s="158"/>
      <c r="D345" s="158"/>
      <c r="E345" s="158"/>
      <c r="F345" s="158"/>
      <c r="G345" s="158"/>
      <c r="H345" s="158"/>
      <c r="I345" s="158"/>
      <c r="J345" s="158"/>
      <c r="K345" s="158"/>
      <c r="L345" s="158"/>
      <c r="M345" s="158"/>
      <c r="N345" s="158"/>
      <c r="O345" s="158"/>
      <c r="P345" s="158"/>
      <c r="Q345" s="158"/>
      <c r="R345" s="158"/>
      <c r="S345" s="158"/>
      <c r="T345" s="158"/>
      <c r="U345" s="158"/>
      <c r="V345" s="158"/>
      <c r="W345" s="158"/>
      <c r="X345" s="158"/>
      <c r="Y345" s="158"/>
      <c r="Z345" s="158"/>
      <c r="AA345" s="158"/>
      <c r="AB345" s="158"/>
    </row>
    <row r="346" spans="1:28" x14ac:dyDescent="0.3">
      <c r="A346" s="158"/>
      <c r="B346" s="158"/>
      <c r="C346" s="158"/>
      <c r="D346" s="158"/>
      <c r="E346" s="158"/>
      <c r="F346" s="158"/>
      <c r="G346" s="158"/>
      <c r="H346" s="158"/>
      <c r="I346" s="158"/>
      <c r="J346" s="158"/>
      <c r="K346" s="158"/>
      <c r="L346" s="158"/>
      <c r="M346" s="158"/>
      <c r="N346" s="158"/>
      <c r="O346" s="158"/>
      <c r="P346" s="158"/>
      <c r="Q346" s="158"/>
      <c r="R346" s="158"/>
      <c r="S346" s="158"/>
      <c r="T346" s="158"/>
      <c r="U346" s="158"/>
      <c r="V346" s="158"/>
      <c r="W346" s="158"/>
      <c r="X346" s="158"/>
      <c r="Y346" s="158"/>
      <c r="Z346" s="158"/>
      <c r="AA346" s="158"/>
      <c r="AB346" s="158"/>
    </row>
    <row r="347" spans="1:28" x14ac:dyDescent="0.3">
      <c r="A347" s="158"/>
      <c r="B347" s="158"/>
      <c r="C347" s="158"/>
      <c r="D347" s="158"/>
      <c r="E347" s="158"/>
      <c r="F347" s="158"/>
      <c r="G347" s="158"/>
      <c r="H347" s="158"/>
      <c r="I347" s="158"/>
      <c r="J347" s="158"/>
      <c r="K347" s="158"/>
      <c r="L347" s="158"/>
      <c r="M347" s="158"/>
      <c r="N347" s="158"/>
      <c r="O347" s="158"/>
      <c r="P347" s="158"/>
      <c r="Q347" s="158"/>
      <c r="R347" s="158"/>
      <c r="S347" s="158"/>
      <c r="T347" s="158"/>
      <c r="U347" s="158"/>
      <c r="V347" s="158"/>
      <c r="W347" s="158"/>
      <c r="X347" s="158"/>
      <c r="Y347" s="158"/>
      <c r="Z347" s="158"/>
      <c r="AA347" s="158"/>
      <c r="AB347" s="158"/>
    </row>
    <row r="348" spans="1:28" x14ac:dyDescent="0.3">
      <c r="A348" s="158"/>
      <c r="B348" s="158"/>
      <c r="C348" s="158"/>
      <c r="D348" s="158"/>
      <c r="E348" s="158"/>
      <c r="F348" s="158"/>
      <c r="G348" s="158"/>
      <c r="H348" s="158"/>
      <c r="I348" s="158"/>
      <c r="J348" s="158"/>
      <c r="K348" s="158"/>
      <c r="L348" s="158"/>
      <c r="M348" s="158"/>
      <c r="N348" s="158"/>
      <c r="O348" s="158"/>
      <c r="P348" s="158"/>
      <c r="Q348" s="158"/>
      <c r="R348" s="158"/>
      <c r="S348" s="158"/>
      <c r="T348" s="158"/>
      <c r="U348" s="158"/>
      <c r="V348" s="158"/>
      <c r="W348" s="158"/>
      <c r="X348" s="158"/>
      <c r="Y348" s="158"/>
      <c r="Z348" s="158"/>
      <c r="AA348" s="158"/>
      <c r="AB348" s="158"/>
    </row>
    <row r="349" spans="1:28" x14ac:dyDescent="0.3">
      <c r="A349" s="158"/>
      <c r="B349" s="158"/>
      <c r="C349" s="158"/>
      <c r="D349" s="158"/>
      <c r="E349" s="158"/>
      <c r="F349" s="158"/>
      <c r="G349" s="158"/>
      <c r="H349" s="158"/>
      <c r="I349" s="158"/>
      <c r="J349" s="158"/>
      <c r="K349" s="158"/>
      <c r="L349" s="158"/>
      <c r="M349" s="158"/>
      <c r="N349" s="158"/>
      <c r="O349" s="158"/>
      <c r="P349" s="158"/>
      <c r="Q349" s="158"/>
      <c r="R349" s="158"/>
      <c r="S349" s="158"/>
      <c r="T349" s="158"/>
      <c r="U349" s="158"/>
      <c r="V349" s="158"/>
      <c r="W349" s="158"/>
      <c r="X349" s="158"/>
      <c r="Y349" s="158"/>
      <c r="Z349" s="158"/>
      <c r="AA349" s="158"/>
      <c r="AB349" s="158"/>
    </row>
    <row r="350" spans="1:28" x14ac:dyDescent="0.3">
      <c r="A350" s="158"/>
      <c r="B350" s="158"/>
      <c r="C350" s="158"/>
      <c r="D350" s="158"/>
      <c r="E350" s="158"/>
      <c r="F350" s="158"/>
      <c r="G350" s="158"/>
      <c r="H350" s="158"/>
      <c r="I350" s="158"/>
      <c r="J350" s="158"/>
      <c r="K350" s="158"/>
      <c r="L350" s="158"/>
      <c r="M350" s="158"/>
      <c r="N350" s="158"/>
      <c r="O350" s="158"/>
      <c r="P350" s="158"/>
      <c r="Q350" s="158"/>
      <c r="R350" s="158"/>
      <c r="S350" s="158"/>
      <c r="T350" s="158"/>
      <c r="U350" s="158"/>
      <c r="V350" s="158"/>
      <c r="W350" s="158"/>
      <c r="X350" s="158"/>
      <c r="Y350" s="158"/>
      <c r="Z350" s="158"/>
      <c r="AA350" s="158"/>
      <c r="AB350" s="158"/>
    </row>
    <row r="351" spans="1:28" x14ac:dyDescent="0.3">
      <c r="A351" s="158"/>
      <c r="B351" s="158"/>
      <c r="C351" s="158"/>
      <c r="D351" s="158"/>
      <c r="E351" s="158"/>
      <c r="F351" s="158"/>
      <c r="G351" s="158"/>
      <c r="H351" s="158"/>
      <c r="I351" s="158"/>
      <c r="J351" s="158"/>
      <c r="K351" s="158"/>
      <c r="L351" s="158"/>
      <c r="M351" s="158"/>
      <c r="N351" s="158"/>
      <c r="O351" s="158"/>
      <c r="P351" s="158"/>
      <c r="Q351" s="158"/>
      <c r="R351" s="158"/>
      <c r="S351" s="158"/>
      <c r="T351" s="158"/>
      <c r="U351" s="158"/>
      <c r="V351" s="158"/>
      <c r="W351" s="158"/>
      <c r="X351" s="158"/>
      <c r="Y351" s="158"/>
      <c r="Z351" s="158"/>
      <c r="AA351" s="158"/>
      <c r="AB351" s="158"/>
    </row>
    <row r="352" spans="1:28" x14ac:dyDescent="0.3">
      <c r="A352" s="158"/>
      <c r="B352" s="158"/>
      <c r="C352" s="158"/>
      <c r="D352" s="158"/>
      <c r="E352" s="158"/>
      <c r="F352" s="158"/>
      <c r="G352" s="158"/>
      <c r="H352" s="158"/>
      <c r="I352" s="158"/>
      <c r="J352" s="158"/>
      <c r="K352" s="158"/>
      <c r="L352" s="158"/>
      <c r="M352" s="158"/>
      <c r="N352" s="158"/>
      <c r="O352" s="158"/>
      <c r="P352" s="158"/>
      <c r="Q352" s="158"/>
      <c r="R352" s="158"/>
      <c r="S352" s="158"/>
      <c r="T352" s="158"/>
      <c r="U352" s="158"/>
      <c r="V352" s="158"/>
      <c r="W352" s="158"/>
      <c r="X352" s="158"/>
      <c r="Y352" s="158"/>
      <c r="Z352" s="158"/>
      <c r="AA352" s="158"/>
      <c r="AB352" s="158"/>
    </row>
    <row r="353" spans="1:28" x14ac:dyDescent="0.3">
      <c r="A353" s="158"/>
      <c r="B353" s="158"/>
      <c r="C353" s="158"/>
      <c r="D353" s="158"/>
      <c r="E353" s="158"/>
      <c r="F353" s="158"/>
      <c r="G353" s="158"/>
      <c r="H353" s="158"/>
      <c r="I353" s="158"/>
      <c r="J353" s="158"/>
      <c r="K353" s="158"/>
      <c r="L353" s="158"/>
      <c r="M353" s="158"/>
      <c r="N353" s="158"/>
      <c r="O353" s="158"/>
      <c r="P353" s="158"/>
      <c r="Q353" s="158"/>
      <c r="R353" s="158"/>
      <c r="S353" s="158"/>
      <c r="T353" s="158"/>
      <c r="U353" s="158"/>
      <c r="V353" s="158"/>
      <c r="W353" s="158"/>
      <c r="X353" s="158"/>
      <c r="Y353" s="158"/>
      <c r="Z353" s="158"/>
      <c r="AA353" s="158"/>
      <c r="AB353" s="158"/>
    </row>
    <row r="354" spans="1:28" x14ac:dyDescent="0.3">
      <c r="A354" s="158"/>
      <c r="B354" s="158"/>
      <c r="C354" s="158"/>
      <c r="D354" s="158"/>
      <c r="E354" s="158"/>
      <c r="F354" s="158"/>
      <c r="G354" s="158"/>
      <c r="H354" s="158"/>
      <c r="I354" s="158"/>
      <c r="J354" s="158"/>
      <c r="K354" s="158"/>
      <c r="L354" s="158"/>
      <c r="M354" s="158"/>
      <c r="N354" s="158"/>
      <c r="O354" s="158"/>
      <c r="P354" s="158"/>
      <c r="Q354" s="158"/>
      <c r="R354" s="158"/>
      <c r="S354" s="158"/>
      <c r="T354" s="158"/>
      <c r="U354" s="158"/>
      <c r="V354" s="158"/>
      <c r="W354" s="158"/>
      <c r="X354" s="158"/>
      <c r="Y354" s="158"/>
      <c r="Z354" s="158"/>
      <c r="AA354" s="158"/>
      <c r="AB354" s="158"/>
    </row>
    <row r="355" spans="1:28" x14ac:dyDescent="0.3">
      <c r="A355" s="158"/>
      <c r="B355" s="158"/>
      <c r="C355" s="158"/>
      <c r="D355" s="158"/>
      <c r="E355" s="158"/>
      <c r="F355" s="158"/>
      <c r="G355" s="158"/>
      <c r="H355" s="158"/>
      <c r="I355" s="158"/>
      <c r="J355" s="158"/>
      <c r="K355" s="158"/>
      <c r="L355" s="158"/>
      <c r="M355" s="158"/>
      <c r="N355" s="158"/>
      <c r="O355" s="158"/>
      <c r="P355" s="158"/>
      <c r="Q355" s="158"/>
      <c r="R355" s="158"/>
      <c r="S355" s="158"/>
      <c r="T355" s="158"/>
      <c r="U355" s="158"/>
      <c r="V355" s="158"/>
      <c r="W355" s="158"/>
      <c r="X355" s="158"/>
      <c r="Y355" s="158"/>
      <c r="Z355" s="158"/>
      <c r="AA355" s="158"/>
      <c r="AB355" s="158"/>
    </row>
    <row r="356" spans="1:28" x14ac:dyDescent="0.3">
      <c r="A356" s="158"/>
      <c r="B356" s="158"/>
      <c r="C356" s="158"/>
      <c r="D356" s="158"/>
      <c r="E356" s="158"/>
      <c r="F356" s="158"/>
      <c r="G356" s="158"/>
      <c r="H356" s="158"/>
      <c r="I356" s="158"/>
      <c r="J356" s="158"/>
      <c r="K356" s="158"/>
      <c r="L356" s="158"/>
      <c r="M356" s="158"/>
      <c r="N356" s="158"/>
      <c r="O356" s="158"/>
      <c r="P356" s="158"/>
      <c r="Q356" s="158"/>
      <c r="R356" s="158"/>
      <c r="S356" s="158"/>
      <c r="T356" s="158"/>
      <c r="U356" s="158"/>
      <c r="V356" s="158"/>
      <c r="W356" s="158"/>
      <c r="X356" s="158"/>
      <c r="Y356" s="158"/>
      <c r="Z356" s="158"/>
      <c r="AA356" s="158"/>
      <c r="AB356" s="158"/>
    </row>
    <row r="357" spans="1:28" x14ac:dyDescent="0.3">
      <c r="A357" s="158"/>
      <c r="B357" s="158"/>
      <c r="C357" s="158"/>
      <c r="D357" s="158"/>
      <c r="E357" s="158"/>
      <c r="F357" s="158"/>
      <c r="G357" s="158"/>
      <c r="H357" s="158"/>
      <c r="I357" s="158"/>
      <c r="J357" s="158"/>
      <c r="K357" s="158"/>
      <c r="L357" s="158"/>
      <c r="M357" s="158"/>
      <c r="N357" s="158"/>
      <c r="O357" s="158"/>
      <c r="P357" s="158"/>
      <c r="Q357" s="158"/>
      <c r="R357" s="158"/>
      <c r="S357" s="158"/>
      <c r="T357" s="158"/>
      <c r="U357" s="158"/>
      <c r="V357" s="158"/>
      <c r="W357" s="158"/>
      <c r="X357" s="158"/>
      <c r="Y357" s="158"/>
      <c r="Z357" s="158"/>
      <c r="AA357" s="158"/>
      <c r="AB357" s="158"/>
    </row>
    <row r="358" spans="1:28" x14ac:dyDescent="0.3">
      <c r="A358" s="158"/>
      <c r="B358" s="158"/>
      <c r="C358" s="158"/>
      <c r="D358" s="158"/>
      <c r="E358" s="158"/>
      <c r="F358" s="158"/>
      <c r="G358" s="158"/>
      <c r="H358" s="158"/>
      <c r="I358" s="158"/>
      <c r="J358" s="158"/>
      <c r="K358" s="158"/>
      <c r="L358" s="158"/>
      <c r="M358" s="158"/>
      <c r="N358" s="158"/>
      <c r="O358" s="158"/>
      <c r="P358" s="158"/>
      <c r="Q358" s="158"/>
      <c r="R358" s="158"/>
      <c r="S358" s="158"/>
      <c r="T358" s="158"/>
      <c r="U358" s="158"/>
      <c r="V358" s="158"/>
      <c r="W358" s="158"/>
      <c r="X358" s="158"/>
      <c r="Y358" s="158"/>
      <c r="Z358" s="158"/>
      <c r="AA358" s="158"/>
      <c r="AB358" s="158"/>
    </row>
    <row r="359" spans="1:28" x14ac:dyDescent="0.3">
      <c r="A359" s="158"/>
      <c r="B359" s="158"/>
      <c r="C359" s="158"/>
      <c r="D359" s="158"/>
      <c r="E359" s="158"/>
      <c r="F359" s="158"/>
      <c r="G359" s="158"/>
      <c r="H359" s="158"/>
      <c r="I359" s="158"/>
      <c r="J359" s="158"/>
      <c r="K359" s="158"/>
      <c r="L359" s="158"/>
      <c r="M359" s="158"/>
      <c r="N359" s="158"/>
      <c r="O359" s="158"/>
      <c r="P359" s="158"/>
      <c r="Q359" s="158"/>
      <c r="R359" s="158"/>
      <c r="S359" s="158"/>
      <c r="T359" s="158"/>
      <c r="U359" s="158"/>
      <c r="V359" s="158"/>
      <c r="W359" s="158"/>
      <c r="X359" s="158"/>
      <c r="Y359" s="158"/>
      <c r="Z359" s="158"/>
      <c r="AA359" s="158"/>
      <c r="AB359" s="158"/>
    </row>
    <row r="360" spans="1:28" x14ac:dyDescent="0.3">
      <c r="A360" s="158"/>
      <c r="B360" s="158"/>
      <c r="C360" s="158"/>
      <c r="D360" s="158"/>
      <c r="E360" s="158"/>
      <c r="F360" s="158"/>
      <c r="G360" s="158"/>
      <c r="H360" s="158"/>
      <c r="I360" s="158"/>
      <c r="J360" s="158"/>
      <c r="K360" s="158"/>
      <c r="L360" s="158"/>
      <c r="M360" s="158"/>
      <c r="N360" s="158"/>
      <c r="O360" s="158"/>
      <c r="P360" s="158"/>
      <c r="Q360" s="158"/>
      <c r="R360" s="158"/>
      <c r="S360" s="158"/>
      <c r="T360" s="158"/>
      <c r="U360" s="158"/>
      <c r="V360" s="158"/>
      <c r="W360" s="158"/>
      <c r="X360" s="158"/>
      <c r="Y360" s="158"/>
      <c r="Z360" s="158"/>
      <c r="AA360" s="158"/>
      <c r="AB360" s="158"/>
    </row>
    <row r="361" spans="1:28" x14ac:dyDescent="0.3">
      <c r="A361" s="158"/>
      <c r="B361" s="158"/>
      <c r="C361" s="158"/>
      <c r="D361" s="158"/>
      <c r="E361" s="158"/>
      <c r="F361" s="158"/>
      <c r="G361" s="158"/>
      <c r="H361" s="158"/>
      <c r="I361" s="158"/>
      <c r="J361" s="158"/>
      <c r="K361" s="158"/>
      <c r="L361" s="158"/>
      <c r="M361" s="158"/>
      <c r="N361" s="158"/>
      <c r="O361" s="158"/>
      <c r="P361" s="158"/>
      <c r="Q361" s="158"/>
      <c r="R361" s="158"/>
      <c r="S361" s="158"/>
      <c r="T361" s="158"/>
      <c r="U361" s="158"/>
      <c r="V361" s="158"/>
      <c r="W361" s="158"/>
      <c r="X361" s="158"/>
      <c r="Y361" s="158"/>
      <c r="Z361" s="158"/>
      <c r="AA361" s="158"/>
      <c r="AB361" s="158"/>
    </row>
    <row r="362" spans="1:28" x14ac:dyDescent="0.3">
      <c r="A362" s="158"/>
      <c r="B362" s="158"/>
      <c r="C362" s="158"/>
      <c r="D362" s="158"/>
      <c r="E362" s="158"/>
      <c r="F362" s="158"/>
      <c r="G362" s="158"/>
      <c r="H362" s="158"/>
      <c r="I362" s="158"/>
      <c r="J362" s="158"/>
      <c r="K362" s="158"/>
      <c r="L362" s="158"/>
      <c r="M362" s="158"/>
      <c r="N362" s="158"/>
      <c r="O362" s="158"/>
      <c r="P362" s="158"/>
      <c r="Q362" s="158"/>
      <c r="R362" s="158"/>
      <c r="S362" s="158"/>
      <c r="T362" s="158"/>
      <c r="U362" s="158"/>
      <c r="V362" s="158"/>
      <c r="W362" s="158"/>
      <c r="X362" s="158"/>
      <c r="Y362" s="158"/>
      <c r="Z362" s="158"/>
      <c r="AA362" s="158"/>
      <c r="AB362" s="158"/>
    </row>
    <row r="363" spans="1:28" x14ac:dyDescent="0.3">
      <c r="A363" s="158"/>
      <c r="B363" s="158"/>
      <c r="C363" s="158"/>
      <c r="D363" s="158"/>
      <c r="E363" s="158"/>
      <c r="F363" s="158"/>
      <c r="G363" s="158"/>
      <c r="H363" s="158"/>
      <c r="I363" s="158"/>
      <c r="J363" s="158"/>
      <c r="K363" s="158"/>
      <c r="L363" s="158"/>
      <c r="M363" s="158"/>
      <c r="N363" s="158"/>
      <c r="O363" s="158"/>
      <c r="P363" s="158"/>
      <c r="Q363" s="158"/>
      <c r="R363" s="158"/>
      <c r="S363" s="158"/>
      <c r="T363" s="158"/>
      <c r="U363" s="158"/>
      <c r="V363" s="158"/>
      <c r="W363" s="158"/>
      <c r="X363" s="158"/>
      <c r="Y363" s="158"/>
      <c r="Z363" s="158"/>
      <c r="AA363" s="158"/>
      <c r="AB363" s="158"/>
    </row>
    <row r="364" spans="1:28" x14ac:dyDescent="0.3">
      <c r="A364" s="158"/>
      <c r="B364" s="158"/>
      <c r="C364" s="158"/>
      <c r="D364" s="158"/>
      <c r="E364" s="158"/>
      <c r="F364" s="158"/>
      <c r="G364" s="158"/>
      <c r="H364" s="158"/>
      <c r="I364" s="158"/>
      <c r="J364" s="158"/>
      <c r="K364" s="158"/>
      <c r="L364" s="158"/>
      <c r="M364" s="158"/>
      <c r="N364" s="158"/>
      <c r="O364" s="158"/>
      <c r="P364" s="158"/>
      <c r="Q364" s="158"/>
      <c r="R364" s="158"/>
      <c r="S364" s="158"/>
      <c r="T364" s="158"/>
      <c r="U364" s="158"/>
      <c r="V364" s="158"/>
      <c r="W364" s="158"/>
      <c r="X364" s="158"/>
      <c r="Y364" s="158"/>
      <c r="Z364" s="158"/>
      <c r="AA364" s="158"/>
      <c r="AB364" s="158"/>
    </row>
    <row r="365" spans="1:28" x14ac:dyDescent="0.3">
      <c r="A365" s="158"/>
      <c r="B365" s="158"/>
      <c r="C365" s="158"/>
      <c r="D365" s="158"/>
      <c r="E365" s="158"/>
      <c r="F365" s="158"/>
      <c r="G365" s="158"/>
      <c r="H365" s="158"/>
      <c r="I365" s="158"/>
      <c r="J365" s="158"/>
      <c r="K365" s="158"/>
      <c r="L365" s="158"/>
      <c r="M365" s="158"/>
      <c r="N365" s="158"/>
      <c r="O365" s="158"/>
      <c r="P365" s="158"/>
      <c r="Q365" s="158"/>
      <c r="R365" s="158"/>
      <c r="S365" s="158"/>
      <c r="T365" s="158"/>
      <c r="U365" s="158"/>
      <c r="V365" s="158"/>
      <c r="W365" s="158"/>
      <c r="X365" s="158"/>
      <c r="Y365" s="158"/>
      <c r="Z365" s="158"/>
      <c r="AA365" s="158"/>
      <c r="AB365" s="158"/>
    </row>
    <row r="366" spans="1:28" x14ac:dyDescent="0.3">
      <c r="A366" s="158"/>
      <c r="B366" s="158"/>
      <c r="C366" s="158"/>
      <c r="D366" s="158"/>
      <c r="E366" s="158"/>
      <c r="F366" s="158"/>
      <c r="G366" s="158"/>
      <c r="H366" s="158"/>
      <c r="I366" s="158"/>
      <c r="J366" s="158"/>
      <c r="K366" s="158"/>
      <c r="L366" s="158"/>
      <c r="M366" s="158"/>
      <c r="N366" s="158"/>
      <c r="O366" s="158"/>
      <c r="P366" s="158"/>
      <c r="Q366" s="158"/>
      <c r="R366" s="158"/>
      <c r="S366" s="158"/>
      <c r="T366" s="158"/>
      <c r="U366" s="158"/>
      <c r="V366" s="158"/>
      <c r="W366" s="158"/>
      <c r="X366" s="158"/>
      <c r="Y366" s="158"/>
      <c r="Z366" s="158"/>
      <c r="AA366" s="158"/>
      <c r="AB366" s="158"/>
    </row>
    <row r="367" spans="1:28" x14ac:dyDescent="0.3">
      <c r="A367" s="158"/>
      <c r="B367" s="158"/>
      <c r="C367" s="158"/>
      <c r="D367" s="158"/>
      <c r="E367" s="158"/>
      <c r="F367" s="158"/>
      <c r="G367" s="158"/>
      <c r="H367" s="158"/>
      <c r="I367" s="158"/>
      <c r="J367" s="158"/>
      <c r="K367" s="158"/>
      <c r="L367" s="158"/>
      <c r="M367" s="158"/>
      <c r="N367" s="158"/>
      <c r="O367" s="158"/>
      <c r="P367" s="158"/>
      <c r="Q367" s="158"/>
      <c r="R367" s="158"/>
      <c r="S367" s="158"/>
      <c r="T367" s="158"/>
      <c r="U367" s="158"/>
      <c r="V367" s="158"/>
      <c r="W367" s="158"/>
      <c r="X367" s="158"/>
      <c r="Y367" s="158"/>
      <c r="Z367" s="158"/>
      <c r="AA367" s="158"/>
      <c r="AB367" s="158"/>
    </row>
    <row r="368" spans="1:28" x14ac:dyDescent="0.3">
      <c r="A368" s="158"/>
      <c r="B368" s="158"/>
      <c r="C368" s="158"/>
      <c r="D368" s="158"/>
      <c r="E368" s="158"/>
      <c r="F368" s="158"/>
      <c r="G368" s="158"/>
      <c r="H368" s="158"/>
      <c r="I368" s="158"/>
      <c r="J368" s="158"/>
      <c r="K368" s="158"/>
      <c r="L368" s="158"/>
      <c r="M368" s="158"/>
      <c r="N368" s="158"/>
      <c r="O368" s="158"/>
      <c r="P368" s="158"/>
      <c r="Q368" s="158"/>
      <c r="R368" s="158"/>
      <c r="S368" s="158"/>
      <c r="T368" s="158"/>
      <c r="U368" s="158"/>
      <c r="V368" s="158"/>
      <c r="W368" s="158"/>
      <c r="X368" s="158"/>
      <c r="Y368" s="158"/>
      <c r="Z368" s="158"/>
      <c r="AA368" s="158"/>
      <c r="AB368" s="158"/>
    </row>
    <row r="369" spans="1:28" x14ac:dyDescent="0.3">
      <c r="A369" s="158"/>
      <c r="B369" s="158"/>
      <c r="C369" s="158"/>
      <c r="D369" s="158"/>
      <c r="E369" s="158"/>
      <c r="F369" s="158"/>
      <c r="G369" s="158"/>
      <c r="H369" s="158"/>
      <c r="I369" s="158"/>
      <c r="J369" s="158"/>
      <c r="K369" s="158"/>
      <c r="L369" s="158"/>
      <c r="M369" s="158"/>
      <c r="N369" s="158"/>
      <c r="O369" s="158"/>
      <c r="P369" s="158"/>
      <c r="Q369" s="158"/>
      <c r="R369" s="158"/>
      <c r="S369" s="158"/>
      <c r="T369" s="158"/>
      <c r="U369" s="158"/>
      <c r="V369" s="158"/>
      <c r="W369" s="158"/>
      <c r="X369" s="158"/>
      <c r="Y369" s="158"/>
      <c r="Z369" s="158"/>
      <c r="AA369" s="158"/>
      <c r="AB369" s="158"/>
    </row>
    <row r="370" spans="1:28" x14ac:dyDescent="0.3">
      <c r="A370" s="158"/>
      <c r="B370" s="158"/>
      <c r="C370" s="158"/>
      <c r="D370" s="158"/>
      <c r="E370" s="158"/>
      <c r="F370" s="158"/>
      <c r="G370" s="158"/>
      <c r="H370" s="158"/>
      <c r="I370" s="158"/>
      <c r="J370" s="158"/>
      <c r="K370" s="158"/>
      <c r="L370" s="158"/>
      <c r="M370" s="158"/>
      <c r="N370" s="158"/>
      <c r="O370" s="158"/>
      <c r="P370" s="158"/>
      <c r="Q370" s="158"/>
      <c r="R370" s="158"/>
      <c r="S370" s="158"/>
      <c r="T370" s="158"/>
      <c r="U370" s="158"/>
      <c r="V370" s="158"/>
      <c r="W370" s="158"/>
      <c r="X370" s="158"/>
      <c r="Y370" s="158"/>
      <c r="Z370" s="158"/>
      <c r="AA370" s="158"/>
      <c r="AB370" s="158"/>
    </row>
    <row r="371" spans="1:28" x14ac:dyDescent="0.3">
      <c r="A371" s="158"/>
      <c r="B371" s="158"/>
      <c r="C371" s="158"/>
      <c r="D371" s="158"/>
      <c r="E371" s="158"/>
      <c r="F371" s="158"/>
      <c r="G371" s="158"/>
      <c r="H371" s="158"/>
      <c r="I371" s="158"/>
      <c r="J371" s="158"/>
      <c r="K371" s="158"/>
      <c r="L371" s="158"/>
      <c r="M371" s="158"/>
      <c r="N371" s="158"/>
      <c r="O371" s="158"/>
      <c r="P371" s="158"/>
      <c r="Q371" s="158"/>
      <c r="R371" s="158"/>
      <c r="S371" s="158"/>
      <c r="T371" s="158"/>
      <c r="U371" s="158"/>
      <c r="V371" s="158"/>
      <c r="W371" s="158"/>
      <c r="X371" s="158"/>
      <c r="Y371" s="158"/>
      <c r="Z371" s="158"/>
      <c r="AA371" s="158"/>
      <c r="AB371" s="158"/>
    </row>
    <row r="372" spans="1:28" x14ac:dyDescent="0.3">
      <c r="A372" s="158"/>
      <c r="B372" s="158"/>
      <c r="C372" s="158"/>
      <c r="D372" s="158"/>
      <c r="E372" s="158"/>
      <c r="F372" s="158"/>
      <c r="G372" s="158"/>
      <c r="H372" s="158"/>
      <c r="I372" s="158"/>
      <c r="J372" s="158"/>
      <c r="K372" s="158"/>
      <c r="L372" s="158"/>
      <c r="M372" s="158"/>
      <c r="N372" s="158"/>
      <c r="O372" s="158"/>
      <c r="P372" s="158"/>
      <c r="Q372" s="158"/>
      <c r="R372" s="158"/>
      <c r="S372" s="158"/>
      <c r="T372" s="158"/>
      <c r="U372" s="158"/>
      <c r="V372" s="158"/>
      <c r="W372" s="158"/>
      <c r="X372" s="158"/>
      <c r="Y372" s="158"/>
      <c r="Z372" s="158"/>
      <c r="AA372" s="158"/>
      <c r="AB372" s="158"/>
    </row>
    <row r="373" spans="1:28" x14ac:dyDescent="0.3">
      <c r="A373" s="158"/>
      <c r="B373" s="158"/>
      <c r="C373" s="158"/>
      <c r="D373" s="158"/>
      <c r="E373" s="158"/>
      <c r="F373" s="158"/>
      <c r="G373" s="158"/>
      <c r="H373" s="158"/>
      <c r="I373" s="158"/>
      <c r="J373" s="158"/>
      <c r="K373" s="158"/>
      <c r="L373" s="158"/>
      <c r="M373" s="158"/>
      <c r="N373" s="158"/>
      <c r="O373" s="158"/>
      <c r="P373" s="158"/>
      <c r="Q373" s="158"/>
      <c r="R373" s="158"/>
      <c r="S373" s="158"/>
      <c r="T373" s="158"/>
      <c r="U373" s="158"/>
      <c r="V373" s="158"/>
      <c r="W373" s="158"/>
      <c r="X373" s="158"/>
      <c r="Y373" s="158"/>
      <c r="Z373" s="158"/>
      <c r="AA373" s="158"/>
      <c r="AB373" s="158"/>
    </row>
    <row r="374" spans="1:28" x14ac:dyDescent="0.3">
      <c r="A374" s="158"/>
      <c r="B374" s="158"/>
      <c r="C374" s="158"/>
      <c r="D374" s="158"/>
      <c r="E374" s="158"/>
      <c r="F374" s="158"/>
      <c r="G374" s="158"/>
      <c r="H374" s="158"/>
      <c r="I374" s="158"/>
      <c r="J374" s="158"/>
      <c r="K374" s="158"/>
      <c r="L374" s="158"/>
      <c r="M374" s="158"/>
      <c r="N374" s="158"/>
      <c r="O374" s="158"/>
      <c r="P374" s="158"/>
      <c r="Q374" s="158"/>
      <c r="R374" s="158"/>
      <c r="S374" s="158"/>
      <c r="T374" s="158"/>
      <c r="U374" s="158"/>
      <c r="V374" s="158"/>
      <c r="W374" s="158"/>
      <c r="X374" s="158"/>
      <c r="Y374" s="158"/>
      <c r="Z374" s="158"/>
      <c r="AA374" s="158"/>
      <c r="AB374" s="158"/>
    </row>
    <row r="375" spans="1:28" x14ac:dyDescent="0.3">
      <c r="A375" s="158"/>
      <c r="B375" s="158"/>
      <c r="C375" s="158"/>
      <c r="D375" s="158"/>
      <c r="E375" s="158"/>
      <c r="F375" s="158"/>
      <c r="G375" s="158"/>
      <c r="H375" s="158"/>
      <c r="I375" s="158"/>
      <c r="J375" s="158"/>
      <c r="K375" s="158"/>
      <c r="L375" s="158"/>
      <c r="M375" s="158"/>
      <c r="N375" s="158"/>
      <c r="O375" s="158"/>
      <c r="P375" s="158"/>
      <c r="Q375" s="158"/>
      <c r="R375" s="158"/>
      <c r="S375" s="158"/>
      <c r="T375" s="158"/>
      <c r="U375" s="158"/>
      <c r="V375" s="158"/>
      <c r="W375" s="158"/>
      <c r="X375" s="158"/>
      <c r="Y375" s="158"/>
      <c r="Z375" s="158"/>
      <c r="AA375" s="158"/>
      <c r="AB375" s="158"/>
    </row>
    <row r="376" spans="1:28" x14ac:dyDescent="0.3">
      <c r="A376" s="158"/>
      <c r="B376" s="158"/>
      <c r="C376" s="158"/>
      <c r="D376" s="158"/>
      <c r="E376" s="158"/>
      <c r="F376" s="158"/>
      <c r="G376" s="158"/>
      <c r="H376" s="158"/>
      <c r="I376" s="158"/>
      <c r="J376" s="158"/>
      <c r="K376" s="158"/>
      <c r="L376" s="158"/>
      <c r="M376" s="158"/>
      <c r="N376" s="158"/>
      <c r="O376" s="158"/>
      <c r="P376" s="158"/>
      <c r="Q376" s="158"/>
      <c r="R376" s="158"/>
      <c r="S376" s="158"/>
      <c r="T376" s="158"/>
      <c r="U376" s="158"/>
      <c r="V376" s="158"/>
      <c r="W376" s="158"/>
      <c r="X376" s="158"/>
      <c r="Y376" s="158"/>
      <c r="Z376" s="158"/>
      <c r="AA376" s="158"/>
      <c r="AB376" s="158"/>
    </row>
    <row r="377" spans="1:28" x14ac:dyDescent="0.3">
      <c r="A377" s="158"/>
      <c r="B377" s="158"/>
      <c r="C377" s="158"/>
      <c r="D377" s="158"/>
      <c r="E377" s="158"/>
      <c r="F377" s="158"/>
      <c r="G377" s="158"/>
      <c r="H377" s="158"/>
      <c r="I377" s="158"/>
      <c r="J377" s="158"/>
      <c r="K377" s="158"/>
      <c r="L377" s="158"/>
      <c r="M377" s="158"/>
      <c r="N377" s="158"/>
      <c r="O377" s="158"/>
      <c r="P377" s="158"/>
      <c r="Q377" s="158"/>
      <c r="R377" s="158"/>
      <c r="S377" s="158"/>
      <c r="T377" s="158"/>
      <c r="U377" s="158"/>
      <c r="V377" s="158"/>
      <c r="W377" s="158"/>
      <c r="X377" s="158"/>
      <c r="Y377" s="158"/>
      <c r="Z377" s="158"/>
      <c r="AA377" s="158"/>
      <c r="AB377" s="158"/>
    </row>
    <row r="378" spans="1:28" x14ac:dyDescent="0.3">
      <c r="A378" s="158"/>
      <c r="B378" s="158"/>
      <c r="C378" s="158"/>
      <c r="D378" s="158"/>
      <c r="E378" s="158"/>
      <c r="F378" s="158"/>
      <c r="G378" s="158"/>
      <c r="H378" s="158"/>
      <c r="I378" s="158"/>
      <c r="J378" s="158"/>
      <c r="K378" s="158"/>
      <c r="L378" s="158"/>
      <c r="M378" s="158"/>
      <c r="N378" s="158"/>
      <c r="O378" s="158"/>
      <c r="P378" s="158"/>
      <c r="Q378" s="158"/>
      <c r="R378" s="158"/>
      <c r="S378" s="158"/>
      <c r="T378" s="158"/>
      <c r="U378" s="158"/>
      <c r="V378" s="158"/>
      <c r="W378" s="158"/>
      <c r="X378" s="158"/>
      <c r="Y378" s="158"/>
      <c r="Z378" s="158"/>
      <c r="AA378" s="158"/>
      <c r="AB378" s="158"/>
    </row>
    <row r="379" spans="1:28" x14ac:dyDescent="0.3">
      <c r="A379" s="158"/>
      <c r="B379" s="158"/>
      <c r="C379" s="158"/>
      <c r="D379" s="158"/>
      <c r="E379" s="158"/>
      <c r="F379" s="158"/>
      <c r="G379" s="158"/>
      <c r="H379" s="158"/>
      <c r="I379" s="158"/>
      <c r="J379" s="158"/>
      <c r="K379" s="158"/>
      <c r="L379" s="158"/>
      <c r="M379" s="158"/>
      <c r="N379" s="158"/>
      <c r="O379" s="158"/>
      <c r="P379" s="158"/>
      <c r="Q379" s="158"/>
      <c r="R379" s="158"/>
      <c r="S379" s="158"/>
      <c r="T379" s="158"/>
      <c r="U379" s="158"/>
      <c r="V379" s="158"/>
      <c r="W379" s="158"/>
      <c r="X379" s="158"/>
      <c r="Y379" s="158"/>
      <c r="Z379" s="158"/>
      <c r="AA379" s="158"/>
      <c r="AB379" s="158"/>
    </row>
    <row r="380" spans="1:28" x14ac:dyDescent="0.3">
      <c r="A380" s="158"/>
      <c r="B380" s="158"/>
      <c r="C380" s="158"/>
      <c r="D380" s="158"/>
      <c r="E380" s="158"/>
      <c r="F380" s="158"/>
      <c r="G380" s="158"/>
      <c r="H380" s="158"/>
      <c r="I380" s="158"/>
      <c r="J380" s="158"/>
      <c r="K380" s="158"/>
      <c r="L380" s="158"/>
      <c r="M380" s="158"/>
      <c r="N380" s="158"/>
      <c r="O380" s="158"/>
      <c r="P380" s="158"/>
      <c r="Q380" s="158"/>
      <c r="R380" s="158"/>
      <c r="S380" s="158"/>
      <c r="T380" s="158"/>
      <c r="U380" s="158"/>
      <c r="V380" s="158"/>
      <c r="W380" s="158"/>
      <c r="X380" s="158"/>
      <c r="Y380" s="158"/>
      <c r="Z380" s="158"/>
      <c r="AA380" s="158"/>
      <c r="AB380" s="158"/>
    </row>
    <row r="381" spans="1:28" x14ac:dyDescent="0.3">
      <c r="A381" s="158"/>
      <c r="B381" s="158"/>
      <c r="C381" s="158"/>
      <c r="D381" s="158"/>
      <c r="E381" s="158"/>
      <c r="F381" s="158"/>
      <c r="G381" s="158"/>
      <c r="H381" s="158"/>
      <c r="I381" s="158"/>
      <c r="J381" s="158"/>
      <c r="K381" s="158"/>
      <c r="L381" s="158"/>
      <c r="M381" s="158"/>
      <c r="N381" s="158"/>
      <c r="O381" s="158"/>
      <c r="P381" s="158"/>
      <c r="Q381" s="158"/>
      <c r="R381" s="158"/>
      <c r="S381" s="158"/>
      <c r="T381" s="158"/>
      <c r="U381" s="158"/>
      <c r="V381" s="158"/>
      <c r="W381" s="158"/>
      <c r="X381" s="158"/>
      <c r="Y381" s="158"/>
      <c r="Z381" s="158"/>
      <c r="AA381" s="158"/>
      <c r="AB381" s="158"/>
    </row>
    <row r="382" spans="1:28" x14ac:dyDescent="0.3">
      <c r="A382" s="158"/>
      <c r="B382" s="158"/>
      <c r="C382" s="158"/>
      <c r="D382" s="158"/>
      <c r="E382" s="158"/>
      <c r="F382" s="158"/>
      <c r="G382" s="158"/>
      <c r="H382" s="158"/>
      <c r="I382" s="158"/>
      <c r="J382" s="158"/>
      <c r="K382" s="158"/>
      <c r="L382" s="158"/>
      <c r="M382" s="158"/>
      <c r="N382" s="158"/>
      <c r="O382" s="158"/>
      <c r="P382" s="158"/>
      <c r="Q382" s="158"/>
      <c r="R382" s="158"/>
      <c r="S382" s="158"/>
      <c r="T382" s="158"/>
      <c r="U382" s="158"/>
      <c r="V382" s="158"/>
      <c r="W382" s="158"/>
      <c r="X382" s="158"/>
      <c r="Y382" s="158"/>
      <c r="Z382" s="158"/>
      <c r="AA382" s="158"/>
      <c r="AB382" s="158"/>
    </row>
    <row r="383" spans="1:28" x14ac:dyDescent="0.3">
      <c r="A383" s="158"/>
      <c r="B383" s="158"/>
      <c r="C383" s="158"/>
      <c r="D383" s="158"/>
      <c r="E383" s="158"/>
      <c r="F383" s="158"/>
      <c r="G383" s="158"/>
      <c r="H383" s="158"/>
      <c r="I383" s="158"/>
      <c r="J383" s="158"/>
      <c r="K383" s="158"/>
      <c r="L383" s="158"/>
      <c r="M383" s="158"/>
      <c r="N383" s="158"/>
      <c r="O383" s="158"/>
      <c r="P383" s="158"/>
      <c r="Q383" s="158"/>
      <c r="R383" s="158"/>
      <c r="S383" s="158"/>
      <c r="T383" s="158"/>
      <c r="U383" s="158"/>
      <c r="V383" s="158"/>
      <c r="W383" s="158"/>
      <c r="X383" s="158"/>
      <c r="Y383" s="158"/>
      <c r="Z383" s="158"/>
      <c r="AA383" s="158"/>
      <c r="AB383" s="158"/>
    </row>
    <row r="384" spans="1:28" x14ac:dyDescent="0.3">
      <c r="A384" s="158"/>
      <c r="B384" s="158"/>
      <c r="C384" s="158"/>
      <c r="D384" s="158"/>
      <c r="E384" s="158"/>
      <c r="F384" s="158"/>
      <c r="G384" s="158"/>
      <c r="H384" s="158"/>
      <c r="I384" s="158"/>
      <c r="J384" s="158"/>
      <c r="K384" s="158"/>
      <c r="L384" s="158"/>
      <c r="M384" s="158"/>
      <c r="N384" s="158"/>
      <c r="O384" s="158"/>
      <c r="P384" s="158"/>
      <c r="Q384" s="158"/>
      <c r="R384" s="158"/>
      <c r="S384" s="158"/>
      <c r="T384" s="158"/>
      <c r="U384" s="158"/>
      <c r="V384" s="158"/>
      <c r="W384" s="158"/>
      <c r="X384" s="158"/>
      <c r="Y384" s="158"/>
      <c r="Z384" s="158"/>
      <c r="AA384" s="158"/>
      <c r="AB384" s="158"/>
    </row>
    <row r="385" spans="1:28" x14ac:dyDescent="0.3">
      <c r="A385" s="158"/>
      <c r="B385" s="158"/>
      <c r="C385" s="158"/>
      <c r="D385" s="158"/>
      <c r="E385" s="158"/>
      <c r="F385" s="158"/>
      <c r="G385" s="158"/>
      <c r="H385" s="158"/>
      <c r="I385" s="158"/>
      <c r="J385" s="158"/>
      <c r="K385" s="158"/>
      <c r="L385" s="158"/>
      <c r="M385" s="158"/>
      <c r="N385" s="158"/>
      <c r="O385" s="158"/>
      <c r="P385" s="158"/>
      <c r="Q385" s="158"/>
      <c r="R385" s="158"/>
      <c r="S385" s="158"/>
      <c r="T385" s="158"/>
      <c r="U385" s="158"/>
      <c r="V385" s="158"/>
      <c r="W385" s="158"/>
      <c r="X385" s="158"/>
      <c r="Y385" s="158"/>
      <c r="Z385" s="158"/>
      <c r="AA385" s="158"/>
      <c r="AB385" s="158"/>
    </row>
    <row r="386" spans="1:28" x14ac:dyDescent="0.3">
      <c r="A386" s="158"/>
      <c r="B386" s="158"/>
      <c r="C386" s="158"/>
      <c r="D386" s="158"/>
      <c r="E386" s="158"/>
      <c r="F386" s="158"/>
      <c r="G386" s="158"/>
      <c r="H386" s="158"/>
      <c r="I386" s="158"/>
      <c r="J386" s="158"/>
      <c r="K386" s="158"/>
      <c r="L386" s="158"/>
      <c r="M386" s="158"/>
      <c r="N386" s="158"/>
      <c r="O386" s="158"/>
      <c r="P386" s="158"/>
      <c r="Q386" s="158"/>
      <c r="R386" s="158"/>
      <c r="S386" s="158"/>
      <c r="T386" s="158"/>
      <c r="U386" s="158"/>
      <c r="V386" s="158"/>
      <c r="W386" s="158"/>
      <c r="X386" s="158"/>
      <c r="Y386" s="158"/>
      <c r="Z386" s="158"/>
      <c r="AA386" s="158"/>
      <c r="AB386" s="158"/>
    </row>
    <row r="387" spans="1:28" x14ac:dyDescent="0.3">
      <c r="A387" s="158"/>
      <c r="B387" s="158"/>
      <c r="C387" s="158"/>
      <c r="D387" s="158"/>
      <c r="E387" s="158"/>
      <c r="F387" s="158"/>
      <c r="G387" s="158"/>
      <c r="H387" s="158"/>
      <c r="I387" s="158"/>
      <c r="J387" s="158"/>
      <c r="K387" s="158"/>
      <c r="L387" s="158"/>
      <c r="M387" s="158"/>
      <c r="N387" s="158"/>
      <c r="O387" s="158"/>
      <c r="P387" s="158"/>
      <c r="Q387" s="158"/>
      <c r="R387" s="158"/>
      <c r="S387" s="158"/>
      <c r="T387" s="158"/>
      <c r="U387" s="158"/>
      <c r="V387" s="158"/>
      <c r="W387" s="158"/>
      <c r="X387" s="158"/>
      <c r="Y387" s="158"/>
      <c r="Z387" s="158"/>
      <c r="AA387" s="158"/>
      <c r="AB387" s="158"/>
    </row>
    <row r="388" spans="1:28" x14ac:dyDescent="0.3">
      <c r="A388" s="158"/>
      <c r="B388" s="158"/>
      <c r="C388" s="158"/>
      <c r="D388" s="158"/>
      <c r="E388" s="158"/>
      <c r="F388" s="158"/>
      <c r="G388" s="158"/>
      <c r="H388" s="158"/>
      <c r="I388" s="158"/>
      <c r="J388" s="158"/>
      <c r="K388" s="158"/>
      <c r="L388" s="158"/>
      <c r="M388" s="158"/>
      <c r="N388" s="158"/>
      <c r="O388" s="158"/>
      <c r="P388" s="158"/>
      <c r="Q388" s="158"/>
      <c r="R388" s="158"/>
      <c r="S388" s="158"/>
      <c r="T388" s="158"/>
      <c r="U388" s="158"/>
      <c r="V388" s="158"/>
      <c r="W388" s="158"/>
      <c r="X388" s="158"/>
      <c r="Y388" s="158"/>
      <c r="Z388" s="158"/>
      <c r="AA388" s="158"/>
      <c r="AB388" s="158"/>
    </row>
    <row r="389" spans="1:28" x14ac:dyDescent="0.3">
      <c r="A389" s="158"/>
      <c r="B389" s="158"/>
      <c r="C389" s="158"/>
      <c r="D389" s="158"/>
      <c r="E389" s="158"/>
      <c r="F389" s="158"/>
      <c r="G389" s="158"/>
      <c r="H389" s="158"/>
      <c r="I389" s="158"/>
      <c r="J389" s="158"/>
      <c r="K389" s="158"/>
      <c r="L389" s="158"/>
      <c r="M389" s="158"/>
      <c r="N389" s="158"/>
      <c r="O389" s="158"/>
      <c r="P389" s="158"/>
      <c r="Q389" s="158"/>
      <c r="R389" s="158"/>
      <c r="S389" s="158"/>
      <c r="T389" s="158"/>
      <c r="U389" s="158"/>
      <c r="V389" s="158"/>
      <c r="W389" s="158"/>
      <c r="X389" s="158"/>
      <c r="Y389" s="158"/>
      <c r="Z389" s="158"/>
      <c r="AA389" s="158"/>
      <c r="AB389" s="158"/>
    </row>
    <row r="390" spans="1:28" x14ac:dyDescent="0.3">
      <c r="A390" s="158"/>
      <c r="B390" s="158"/>
      <c r="C390" s="158"/>
      <c r="D390" s="158"/>
      <c r="E390" s="158"/>
      <c r="F390" s="158"/>
      <c r="G390" s="158"/>
      <c r="H390" s="158"/>
      <c r="I390" s="158"/>
      <c r="J390" s="158"/>
      <c r="K390" s="158"/>
      <c r="L390" s="158"/>
      <c r="M390" s="158"/>
      <c r="N390" s="158"/>
      <c r="O390" s="158"/>
      <c r="P390" s="158"/>
      <c r="Q390" s="158"/>
      <c r="R390" s="158"/>
      <c r="S390" s="158"/>
      <c r="T390" s="158"/>
      <c r="U390" s="158"/>
      <c r="V390" s="158"/>
      <c r="W390" s="158"/>
      <c r="X390" s="158"/>
      <c r="Y390" s="158"/>
      <c r="Z390" s="158"/>
      <c r="AA390" s="158"/>
      <c r="AB390" s="158"/>
    </row>
    <row r="391" spans="1:28" x14ac:dyDescent="0.3">
      <c r="A391" s="158"/>
      <c r="B391" s="158"/>
      <c r="C391" s="158"/>
      <c r="D391" s="158"/>
      <c r="E391" s="158"/>
      <c r="F391" s="158"/>
      <c r="G391" s="158"/>
      <c r="H391" s="158"/>
      <c r="I391" s="158"/>
      <c r="J391" s="158"/>
      <c r="K391" s="158"/>
      <c r="L391" s="158"/>
      <c r="M391" s="158"/>
      <c r="N391" s="158"/>
      <c r="O391" s="158"/>
      <c r="P391" s="158"/>
      <c r="Q391" s="158"/>
      <c r="R391" s="158"/>
      <c r="S391" s="158"/>
      <c r="T391" s="158"/>
      <c r="U391" s="158"/>
      <c r="V391" s="158"/>
      <c r="W391" s="158"/>
      <c r="X391" s="158"/>
      <c r="Y391" s="158"/>
      <c r="Z391" s="158"/>
      <c r="AA391" s="158"/>
      <c r="AB391" s="158"/>
    </row>
    <row r="392" spans="1:28" x14ac:dyDescent="0.3">
      <c r="A392" s="158"/>
      <c r="B392" s="158"/>
      <c r="C392" s="158"/>
      <c r="D392" s="158"/>
      <c r="E392" s="158"/>
      <c r="F392" s="158"/>
      <c r="G392" s="158"/>
      <c r="H392" s="158"/>
      <c r="I392" s="158"/>
      <c r="J392" s="158"/>
      <c r="K392" s="158"/>
      <c r="L392" s="158"/>
      <c r="M392" s="158"/>
      <c r="N392" s="158"/>
      <c r="O392" s="158"/>
      <c r="P392" s="158"/>
      <c r="Q392" s="158"/>
      <c r="R392" s="158"/>
      <c r="S392" s="158"/>
      <c r="T392" s="158"/>
      <c r="U392" s="158"/>
      <c r="V392" s="158"/>
      <c r="W392" s="158"/>
      <c r="X392" s="158"/>
      <c r="Y392" s="158"/>
      <c r="Z392" s="158"/>
      <c r="AA392" s="158"/>
      <c r="AB392" s="158"/>
    </row>
    <row r="393" spans="1:28" x14ac:dyDescent="0.3">
      <c r="A393" s="158"/>
      <c r="B393" s="158"/>
      <c r="C393" s="158"/>
      <c r="D393" s="158"/>
      <c r="E393" s="158"/>
      <c r="F393" s="158"/>
      <c r="G393" s="158"/>
      <c r="H393" s="158"/>
      <c r="I393" s="158"/>
      <c r="J393" s="158"/>
      <c r="K393" s="158"/>
      <c r="L393" s="158"/>
      <c r="M393" s="158"/>
      <c r="N393" s="158"/>
      <c r="O393" s="158"/>
      <c r="P393" s="158"/>
      <c r="Q393" s="158"/>
      <c r="R393" s="158"/>
      <c r="S393" s="158"/>
      <c r="T393" s="158"/>
      <c r="U393" s="158"/>
      <c r="V393" s="158"/>
      <c r="W393" s="158"/>
      <c r="X393" s="158"/>
      <c r="Y393" s="158"/>
      <c r="Z393" s="158"/>
      <c r="AA393" s="158"/>
      <c r="AB393" s="158"/>
    </row>
    <row r="394" spans="1:28" x14ac:dyDescent="0.3">
      <c r="A394" s="158"/>
      <c r="B394" s="158"/>
      <c r="C394" s="158"/>
      <c r="D394" s="158"/>
      <c r="E394" s="158"/>
      <c r="F394" s="158"/>
      <c r="G394" s="158"/>
      <c r="H394" s="158"/>
      <c r="I394" s="158"/>
      <c r="J394" s="158"/>
      <c r="K394" s="158"/>
      <c r="L394" s="158"/>
      <c r="M394" s="158"/>
      <c r="N394" s="158"/>
      <c r="O394" s="158"/>
      <c r="P394" s="158"/>
      <c r="Q394" s="158"/>
      <c r="R394" s="158"/>
      <c r="S394" s="158"/>
      <c r="T394" s="158"/>
      <c r="U394" s="158"/>
      <c r="V394" s="158"/>
      <c r="W394" s="158"/>
      <c r="X394" s="158"/>
      <c r="Y394" s="158"/>
      <c r="Z394" s="158"/>
      <c r="AA394" s="158"/>
      <c r="AB394" s="158"/>
    </row>
    <row r="395" spans="1:28" x14ac:dyDescent="0.3">
      <c r="A395" s="158"/>
      <c r="B395" s="158"/>
      <c r="C395" s="158"/>
      <c r="D395" s="158"/>
      <c r="E395" s="158"/>
      <c r="F395" s="158"/>
      <c r="G395" s="158"/>
      <c r="H395" s="158"/>
      <c r="I395" s="158"/>
      <c r="J395" s="158"/>
      <c r="K395" s="158"/>
      <c r="L395" s="158"/>
      <c r="M395" s="158"/>
      <c r="N395" s="158"/>
      <c r="O395" s="158"/>
      <c r="P395" s="158"/>
      <c r="Q395" s="158"/>
      <c r="R395" s="158"/>
      <c r="S395" s="158"/>
      <c r="T395" s="158"/>
      <c r="U395" s="158"/>
      <c r="V395" s="158"/>
      <c r="W395" s="158"/>
      <c r="X395" s="158"/>
      <c r="Y395" s="158"/>
      <c r="Z395" s="158"/>
      <c r="AA395" s="158"/>
      <c r="AB395" s="158"/>
    </row>
    <row r="396" spans="1:28" x14ac:dyDescent="0.3">
      <c r="A396" s="158"/>
      <c r="B396" s="158"/>
      <c r="C396" s="158"/>
      <c r="D396" s="158"/>
      <c r="E396" s="158"/>
      <c r="F396" s="158"/>
      <c r="G396" s="158"/>
      <c r="H396" s="158"/>
      <c r="I396" s="158"/>
      <c r="J396" s="158"/>
      <c r="K396" s="158"/>
      <c r="L396" s="158"/>
      <c r="M396" s="158"/>
      <c r="N396" s="158"/>
      <c r="O396" s="158"/>
      <c r="P396" s="158"/>
      <c r="Q396" s="158"/>
      <c r="R396" s="158"/>
      <c r="S396" s="158"/>
      <c r="T396" s="158"/>
      <c r="U396" s="158"/>
      <c r="V396" s="158"/>
      <c r="W396" s="158"/>
      <c r="X396" s="158"/>
      <c r="Y396" s="158"/>
      <c r="Z396" s="158"/>
      <c r="AA396" s="158"/>
      <c r="AB396" s="158"/>
    </row>
    <row r="397" spans="1:28" x14ac:dyDescent="0.3">
      <c r="A397" s="158"/>
      <c r="B397" s="158"/>
      <c r="C397" s="158"/>
      <c r="D397" s="158"/>
      <c r="E397" s="158"/>
      <c r="F397" s="158"/>
      <c r="G397" s="158"/>
      <c r="H397" s="158"/>
      <c r="I397" s="158"/>
      <c r="J397" s="158"/>
      <c r="K397" s="158"/>
      <c r="L397" s="158"/>
      <c r="M397" s="158"/>
      <c r="N397" s="158"/>
      <c r="O397" s="158"/>
      <c r="P397" s="158"/>
      <c r="Q397" s="158"/>
      <c r="R397" s="158"/>
      <c r="S397" s="158"/>
      <c r="T397" s="158"/>
      <c r="U397" s="158"/>
      <c r="V397" s="158"/>
      <c r="W397" s="158"/>
      <c r="X397" s="158"/>
      <c r="Y397" s="158"/>
      <c r="Z397" s="158"/>
      <c r="AA397" s="158"/>
      <c r="AB397" s="158"/>
    </row>
    <row r="398" spans="1:28" x14ac:dyDescent="0.3">
      <c r="A398" s="158"/>
      <c r="B398" s="158"/>
      <c r="C398" s="158"/>
      <c r="D398" s="158"/>
      <c r="E398" s="158"/>
      <c r="F398" s="158"/>
      <c r="G398" s="158"/>
      <c r="H398" s="158"/>
      <c r="I398" s="158"/>
      <c r="J398" s="158"/>
      <c r="K398" s="158"/>
      <c r="L398" s="158"/>
      <c r="M398" s="158"/>
      <c r="N398" s="158"/>
      <c r="O398" s="158"/>
      <c r="P398" s="158"/>
      <c r="Q398" s="158"/>
      <c r="R398" s="158"/>
      <c r="S398" s="158"/>
      <c r="T398" s="158"/>
      <c r="U398" s="158"/>
      <c r="V398" s="158"/>
      <c r="W398" s="158"/>
      <c r="X398" s="158"/>
      <c r="Y398" s="158"/>
      <c r="Z398" s="158"/>
      <c r="AA398" s="158"/>
      <c r="AB398" s="158"/>
    </row>
    <row r="399" spans="1:28" x14ac:dyDescent="0.3">
      <c r="A399" s="158"/>
      <c r="B399" s="158"/>
      <c r="C399" s="158"/>
      <c r="D399" s="158"/>
      <c r="E399" s="158"/>
      <c r="F399" s="158"/>
      <c r="G399" s="158"/>
      <c r="H399" s="158"/>
      <c r="I399" s="158"/>
      <c r="J399" s="158"/>
      <c r="K399" s="158"/>
      <c r="L399" s="158"/>
      <c r="M399" s="158"/>
      <c r="N399" s="158"/>
      <c r="O399" s="158"/>
      <c r="P399" s="158"/>
      <c r="Q399" s="158"/>
      <c r="R399" s="158"/>
      <c r="S399" s="158"/>
      <c r="T399" s="158"/>
      <c r="U399" s="158"/>
      <c r="V399" s="158"/>
      <c r="W399" s="158"/>
      <c r="X399" s="158"/>
      <c r="Y399" s="158"/>
      <c r="Z399" s="158"/>
      <c r="AA399" s="158"/>
      <c r="AB399" s="158"/>
    </row>
    <row r="400" spans="1:28" x14ac:dyDescent="0.3">
      <c r="A400" s="158"/>
      <c r="B400" s="158"/>
      <c r="C400" s="158"/>
      <c r="D400" s="158"/>
      <c r="E400" s="158"/>
      <c r="F400" s="158"/>
      <c r="G400" s="158"/>
      <c r="H400" s="158"/>
      <c r="I400" s="158"/>
      <c r="J400" s="158"/>
      <c r="K400" s="158"/>
      <c r="L400" s="158"/>
      <c r="M400" s="158"/>
      <c r="N400" s="158"/>
      <c r="O400" s="158"/>
      <c r="P400" s="158"/>
      <c r="Q400" s="158"/>
      <c r="R400" s="158"/>
      <c r="S400" s="158"/>
      <c r="T400" s="158"/>
      <c r="U400" s="158"/>
      <c r="V400" s="158"/>
      <c r="W400" s="158"/>
      <c r="X400" s="158"/>
      <c r="Y400" s="158"/>
      <c r="Z400" s="158"/>
      <c r="AA400" s="158"/>
      <c r="AB400" s="158"/>
    </row>
    <row r="401" spans="1:28" x14ac:dyDescent="0.3">
      <c r="A401" s="158"/>
      <c r="B401" s="158"/>
      <c r="C401" s="158"/>
      <c r="D401" s="158"/>
      <c r="E401" s="158"/>
      <c r="F401" s="158"/>
      <c r="G401" s="158"/>
      <c r="H401" s="158"/>
      <c r="I401" s="158"/>
      <c r="J401" s="158"/>
      <c r="K401" s="158"/>
      <c r="L401" s="158"/>
      <c r="M401" s="158"/>
      <c r="N401" s="158"/>
      <c r="O401" s="158"/>
      <c r="P401" s="158"/>
      <c r="Q401" s="158"/>
      <c r="R401" s="158"/>
      <c r="S401" s="158"/>
      <c r="T401" s="158"/>
      <c r="U401" s="158"/>
      <c r="V401" s="158"/>
      <c r="W401" s="158"/>
      <c r="X401" s="158"/>
      <c r="Y401" s="158"/>
      <c r="Z401" s="158"/>
      <c r="AA401" s="158"/>
      <c r="AB401" s="158"/>
    </row>
    <row r="402" spans="1:28" x14ac:dyDescent="0.3">
      <c r="A402" s="158"/>
      <c r="B402" s="158"/>
      <c r="C402" s="158"/>
      <c r="D402" s="158"/>
      <c r="E402" s="158"/>
      <c r="F402" s="158"/>
      <c r="G402" s="158"/>
      <c r="H402" s="158"/>
      <c r="I402" s="158"/>
      <c r="J402" s="158"/>
      <c r="K402" s="158"/>
      <c r="L402" s="158"/>
      <c r="M402" s="158"/>
      <c r="N402" s="158"/>
      <c r="O402" s="158"/>
      <c r="P402" s="158"/>
      <c r="Q402" s="158"/>
      <c r="R402" s="158"/>
      <c r="S402" s="158"/>
      <c r="T402" s="158"/>
      <c r="U402" s="158"/>
      <c r="V402" s="158"/>
      <c r="W402" s="158"/>
      <c r="X402" s="158"/>
      <c r="Y402" s="158"/>
      <c r="Z402" s="158"/>
      <c r="AA402" s="158"/>
      <c r="AB402" s="158"/>
    </row>
    <row r="403" spans="1:28" x14ac:dyDescent="0.3">
      <c r="A403" s="158"/>
      <c r="B403" s="158"/>
      <c r="C403" s="158"/>
      <c r="D403" s="158"/>
      <c r="E403" s="158"/>
      <c r="F403" s="158"/>
      <c r="G403" s="158"/>
      <c r="H403" s="158"/>
      <c r="I403" s="158"/>
      <c r="J403" s="158"/>
      <c r="K403" s="158"/>
      <c r="L403" s="158"/>
      <c r="M403" s="158"/>
      <c r="N403" s="158"/>
      <c r="O403" s="158"/>
      <c r="P403" s="158"/>
      <c r="Q403" s="158"/>
      <c r="R403" s="158"/>
      <c r="S403" s="158"/>
      <c r="T403" s="158"/>
      <c r="U403" s="158"/>
      <c r="V403" s="158"/>
      <c r="W403" s="158"/>
      <c r="X403" s="158"/>
      <c r="Y403" s="158"/>
      <c r="Z403" s="158"/>
      <c r="AA403" s="158"/>
      <c r="AB403" s="158"/>
    </row>
    <row r="404" spans="1:28" x14ac:dyDescent="0.3">
      <c r="A404" s="158"/>
      <c r="B404" s="158"/>
      <c r="C404" s="158"/>
      <c r="D404" s="158"/>
      <c r="E404" s="158"/>
      <c r="F404" s="158"/>
      <c r="G404" s="158"/>
      <c r="H404" s="158"/>
      <c r="I404" s="158"/>
      <c r="J404" s="158"/>
      <c r="K404" s="158"/>
      <c r="L404" s="158"/>
      <c r="M404" s="158"/>
      <c r="N404" s="158"/>
      <c r="O404" s="158"/>
      <c r="P404" s="158"/>
      <c r="Q404" s="158"/>
      <c r="R404" s="158"/>
      <c r="S404" s="158"/>
      <c r="T404" s="158"/>
      <c r="U404" s="158"/>
      <c r="V404" s="158"/>
      <c r="W404" s="158"/>
      <c r="X404" s="158"/>
      <c r="Y404" s="158"/>
      <c r="Z404" s="158"/>
      <c r="AA404" s="158"/>
      <c r="AB404" s="158"/>
    </row>
    <row r="405" spans="1:28" x14ac:dyDescent="0.3">
      <c r="A405" s="158"/>
      <c r="B405" s="158"/>
      <c r="C405" s="158"/>
      <c r="D405" s="158"/>
      <c r="E405" s="158"/>
      <c r="F405" s="158"/>
      <c r="G405" s="158"/>
      <c r="H405" s="158"/>
      <c r="I405" s="158"/>
      <c r="J405" s="158"/>
      <c r="K405" s="158"/>
      <c r="L405" s="158"/>
      <c r="M405" s="158"/>
      <c r="N405" s="158"/>
      <c r="O405" s="158"/>
      <c r="P405" s="158"/>
      <c r="Q405" s="158"/>
      <c r="R405" s="158"/>
      <c r="S405" s="158"/>
      <c r="T405" s="158"/>
      <c r="U405" s="158"/>
      <c r="V405" s="158"/>
      <c r="W405" s="158"/>
      <c r="X405" s="158"/>
      <c r="Y405" s="158"/>
      <c r="Z405" s="158"/>
      <c r="AA405" s="158"/>
      <c r="AB405" s="158"/>
    </row>
    <row r="406" spans="1:28" x14ac:dyDescent="0.3">
      <c r="A406" s="158"/>
      <c r="B406" s="158"/>
      <c r="C406" s="158"/>
      <c r="D406" s="158"/>
      <c r="E406" s="158"/>
      <c r="F406" s="158"/>
      <c r="G406" s="158"/>
      <c r="H406" s="158"/>
      <c r="I406" s="158"/>
      <c r="J406" s="158"/>
      <c r="K406" s="158"/>
      <c r="L406" s="158"/>
      <c r="M406" s="158"/>
      <c r="N406" s="158"/>
      <c r="O406" s="158"/>
      <c r="P406" s="158"/>
      <c r="Q406" s="158"/>
      <c r="R406" s="158"/>
      <c r="S406" s="158"/>
      <c r="T406" s="158"/>
      <c r="U406" s="158"/>
      <c r="V406" s="158"/>
      <c r="W406" s="158"/>
      <c r="X406" s="158"/>
      <c r="Y406" s="158"/>
      <c r="Z406" s="158"/>
      <c r="AA406" s="158"/>
      <c r="AB406" s="158"/>
    </row>
    <row r="407" spans="1:28" x14ac:dyDescent="0.3">
      <c r="A407" s="158"/>
      <c r="B407" s="158"/>
      <c r="C407" s="158"/>
      <c r="D407" s="158"/>
      <c r="E407" s="158"/>
      <c r="F407" s="158"/>
      <c r="G407" s="158"/>
      <c r="H407" s="158"/>
      <c r="I407" s="158"/>
      <c r="J407" s="158"/>
      <c r="K407" s="158"/>
      <c r="L407" s="158"/>
      <c r="M407" s="158"/>
      <c r="N407" s="158"/>
      <c r="O407" s="158"/>
      <c r="P407" s="158"/>
      <c r="Q407" s="158"/>
      <c r="R407" s="158"/>
      <c r="S407" s="158"/>
      <c r="T407" s="158"/>
      <c r="U407" s="158"/>
      <c r="V407" s="158"/>
      <c r="W407" s="158"/>
      <c r="X407" s="158"/>
      <c r="Y407" s="158"/>
      <c r="Z407" s="158"/>
      <c r="AA407" s="158"/>
      <c r="AB407" s="158"/>
    </row>
    <row r="408" spans="1:28" x14ac:dyDescent="0.3">
      <c r="A408" s="158"/>
      <c r="B408" s="158"/>
      <c r="C408" s="158"/>
      <c r="D408" s="158"/>
      <c r="E408" s="158"/>
      <c r="F408" s="158"/>
      <c r="G408" s="158"/>
      <c r="H408" s="158"/>
      <c r="I408" s="158"/>
      <c r="J408" s="158"/>
      <c r="K408" s="158"/>
      <c r="L408" s="158"/>
      <c r="M408" s="158"/>
      <c r="N408" s="158"/>
      <c r="O408" s="158"/>
      <c r="P408" s="158"/>
      <c r="Q408" s="158"/>
      <c r="R408" s="158"/>
      <c r="S408" s="158"/>
      <c r="T408" s="158"/>
      <c r="U408" s="158"/>
      <c r="V408" s="158"/>
      <c r="W408" s="158"/>
      <c r="X408" s="158"/>
      <c r="Y408" s="158"/>
      <c r="Z408" s="158"/>
      <c r="AA408" s="158"/>
      <c r="AB408" s="158"/>
    </row>
    <row r="409" spans="1:28" x14ac:dyDescent="0.3">
      <c r="A409" s="158"/>
      <c r="B409" s="158"/>
      <c r="C409" s="158"/>
      <c r="D409" s="158"/>
      <c r="E409" s="158"/>
      <c r="F409" s="158"/>
      <c r="G409" s="158"/>
      <c r="H409" s="158"/>
      <c r="I409" s="158"/>
      <c r="J409" s="158"/>
      <c r="K409" s="158"/>
      <c r="L409" s="158"/>
      <c r="M409" s="158"/>
      <c r="N409" s="158"/>
      <c r="O409" s="158"/>
      <c r="P409" s="158"/>
      <c r="Q409" s="158"/>
      <c r="R409" s="158"/>
      <c r="S409" s="158"/>
      <c r="T409" s="158"/>
      <c r="U409" s="158"/>
      <c r="V409" s="158"/>
      <c r="W409" s="158"/>
      <c r="X409" s="158"/>
      <c r="Y409" s="158"/>
      <c r="Z409" s="158"/>
      <c r="AA409" s="158"/>
      <c r="AB409" s="158"/>
    </row>
    <row r="410" spans="1:28" x14ac:dyDescent="0.3">
      <c r="A410" s="158"/>
      <c r="B410" s="158"/>
      <c r="C410" s="158"/>
      <c r="D410" s="158"/>
      <c r="E410" s="158"/>
      <c r="F410" s="158"/>
      <c r="G410" s="158"/>
      <c r="H410" s="158"/>
      <c r="I410" s="158"/>
      <c r="J410" s="158"/>
      <c r="K410" s="158"/>
      <c r="L410" s="158"/>
      <c r="M410" s="158"/>
      <c r="N410" s="158"/>
      <c r="O410" s="158"/>
      <c r="P410" s="158"/>
      <c r="Q410" s="158"/>
      <c r="R410" s="158"/>
      <c r="S410" s="158"/>
      <c r="T410" s="158"/>
      <c r="U410" s="158"/>
      <c r="V410" s="158"/>
      <c r="W410" s="158"/>
      <c r="X410" s="158"/>
      <c r="Y410" s="158"/>
      <c r="Z410" s="158"/>
      <c r="AA410" s="158"/>
      <c r="AB410" s="158"/>
    </row>
    <row r="411" spans="1:28" x14ac:dyDescent="0.3">
      <c r="A411" s="158"/>
      <c r="B411" s="158"/>
      <c r="C411" s="158"/>
      <c r="D411" s="158"/>
      <c r="E411" s="158"/>
      <c r="F411" s="158"/>
      <c r="G411" s="158"/>
      <c r="H411" s="158"/>
      <c r="I411" s="158"/>
      <c r="J411" s="158"/>
      <c r="K411" s="158"/>
      <c r="L411" s="158"/>
      <c r="M411" s="158"/>
      <c r="N411" s="158"/>
      <c r="O411" s="158"/>
      <c r="P411" s="158"/>
      <c r="Q411" s="158"/>
      <c r="R411" s="158"/>
      <c r="S411" s="158"/>
      <c r="T411" s="158"/>
      <c r="U411" s="158"/>
      <c r="V411" s="158"/>
      <c r="W411" s="158"/>
      <c r="X411" s="158"/>
      <c r="Y411" s="158"/>
      <c r="Z411" s="158"/>
      <c r="AA411" s="158"/>
      <c r="AB411" s="158"/>
    </row>
    <row r="412" spans="1:28" x14ac:dyDescent="0.3">
      <c r="A412" s="158"/>
      <c r="B412" s="158"/>
      <c r="C412" s="158"/>
      <c r="D412" s="158"/>
      <c r="E412" s="158"/>
      <c r="F412" s="158"/>
      <c r="G412" s="158"/>
      <c r="H412" s="158"/>
      <c r="I412" s="158"/>
      <c r="J412" s="158"/>
      <c r="K412" s="158"/>
      <c r="L412" s="158"/>
      <c r="M412" s="158"/>
      <c r="N412" s="158"/>
      <c r="O412" s="158"/>
      <c r="P412" s="158"/>
      <c r="Q412" s="158"/>
      <c r="R412" s="158"/>
      <c r="S412" s="158"/>
      <c r="T412" s="158"/>
      <c r="U412" s="158"/>
      <c r="V412" s="158"/>
      <c r="W412" s="158"/>
      <c r="X412" s="158"/>
      <c r="Y412" s="158"/>
      <c r="Z412" s="158"/>
      <c r="AA412" s="158"/>
      <c r="AB412" s="158"/>
    </row>
    <row r="413" spans="1:28" x14ac:dyDescent="0.3">
      <c r="A413" s="158"/>
      <c r="B413" s="158"/>
      <c r="C413" s="158"/>
      <c r="D413" s="158"/>
      <c r="E413" s="158"/>
      <c r="F413" s="158"/>
      <c r="G413" s="158"/>
      <c r="H413" s="158"/>
      <c r="I413" s="158"/>
      <c r="J413" s="158"/>
      <c r="K413" s="158"/>
      <c r="L413" s="158"/>
      <c r="M413" s="158"/>
      <c r="N413" s="158"/>
      <c r="O413" s="158"/>
      <c r="P413" s="158"/>
      <c r="Q413" s="158"/>
      <c r="R413" s="158"/>
      <c r="S413" s="158"/>
      <c r="T413" s="158"/>
      <c r="U413" s="158"/>
      <c r="V413" s="158"/>
      <c r="W413" s="158"/>
      <c r="X413" s="158"/>
      <c r="Y413" s="158"/>
      <c r="Z413" s="158"/>
      <c r="AA413" s="158"/>
      <c r="AB413" s="158"/>
    </row>
    <row r="414" spans="1:28" x14ac:dyDescent="0.3">
      <c r="A414" s="158"/>
      <c r="B414" s="158"/>
      <c r="C414" s="158"/>
      <c r="D414" s="158"/>
      <c r="E414" s="158"/>
      <c r="F414" s="158"/>
      <c r="G414" s="158"/>
      <c r="H414" s="158"/>
      <c r="I414" s="158"/>
      <c r="J414" s="158"/>
      <c r="K414" s="158"/>
      <c r="L414" s="158"/>
      <c r="M414" s="158"/>
      <c r="N414" s="158"/>
      <c r="O414" s="158"/>
      <c r="P414" s="158"/>
      <c r="Q414" s="158"/>
      <c r="R414" s="158"/>
      <c r="S414" s="158"/>
      <c r="T414" s="158"/>
      <c r="U414" s="158"/>
      <c r="V414" s="158"/>
      <c r="W414" s="158"/>
      <c r="X414" s="158"/>
      <c r="Y414" s="158"/>
      <c r="Z414" s="158"/>
      <c r="AA414" s="158"/>
      <c r="AB414" s="158"/>
    </row>
    <row r="415" spans="1:28" x14ac:dyDescent="0.3">
      <c r="A415" s="158"/>
      <c r="B415" s="158"/>
      <c r="C415" s="158"/>
      <c r="D415" s="158"/>
      <c r="E415" s="158"/>
      <c r="F415" s="158"/>
      <c r="G415" s="158"/>
      <c r="H415" s="158"/>
      <c r="I415" s="158"/>
      <c r="J415" s="158"/>
      <c r="K415" s="158"/>
      <c r="L415" s="158"/>
      <c r="M415" s="158"/>
      <c r="N415" s="158"/>
      <c r="O415" s="158"/>
      <c r="P415" s="158"/>
      <c r="Q415" s="158"/>
      <c r="R415" s="158"/>
      <c r="S415" s="158"/>
      <c r="T415" s="158"/>
      <c r="U415" s="158"/>
      <c r="V415" s="158"/>
      <c r="W415" s="158"/>
      <c r="X415" s="158"/>
      <c r="Y415" s="158"/>
      <c r="Z415" s="158"/>
      <c r="AA415" s="158"/>
      <c r="AB415" s="158"/>
    </row>
    <row r="416" spans="1:28" x14ac:dyDescent="0.3">
      <c r="A416" s="158"/>
      <c r="B416" s="158"/>
      <c r="C416" s="158"/>
      <c r="D416" s="158"/>
      <c r="E416" s="158"/>
      <c r="F416" s="158"/>
      <c r="G416" s="158"/>
      <c r="H416" s="158"/>
      <c r="I416" s="158"/>
      <c r="J416" s="158"/>
      <c r="K416" s="158"/>
      <c r="L416" s="158"/>
      <c r="M416" s="158"/>
      <c r="N416" s="158"/>
      <c r="O416" s="158"/>
      <c r="P416" s="158"/>
      <c r="Q416" s="158"/>
      <c r="R416" s="158"/>
      <c r="S416" s="158"/>
      <c r="T416" s="158"/>
      <c r="U416" s="158"/>
      <c r="V416" s="158"/>
      <c r="W416" s="158"/>
      <c r="X416" s="158"/>
      <c r="Y416" s="158"/>
      <c r="Z416" s="158"/>
      <c r="AA416" s="158"/>
      <c r="AB416" s="158"/>
    </row>
    <row r="417" spans="1:28" x14ac:dyDescent="0.3">
      <c r="A417" s="158"/>
      <c r="B417" s="158"/>
      <c r="C417" s="158"/>
      <c r="D417" s="158"/>
      <c r="E417" s="158"/>
      <c r="F417" s="158"/>
      <c r="G417" s="158"/>
      <c r="H417" s="158"/>
      <c r="I417" s="158"/>
      <c r="J417" s="158"/>
      <c r="K417" s="158"/>
      <c r="L417" s="158"/>
      <c r="M417" s="158"/>
      <c r="N417" s="158"/>
      <c r="O417" s="158"/>
      <c r="P417" s="158"/>
      <c r="Q417" s="158"/>
      <c r="R417" s="158"/>
      <c r="S417" s="158"/>
      <c r="T417" s="158"/>
      <c r="U417" s="158"/>
      <c r="V417" s="158"/>
      <c r="W417" s="158"/>
      <c r="X417" s="158"/>
      <c r="Y417" s="158"/>
      <c r="Z417" s="158"/>
      <c r="AA417" s="158"/>
      <c r="AB417" s="158"/>
    </row>
    <row r="418" spans="1:28" x14ac:dyDescent="0.3">
      <c r="A418" s="158"/>
      <c r="B418" s="158"/>
      <c r="C418" s="158"/>
      <c r="D418" s="158"/>
      <c r="E418" s="158"/>
      <c r="F418" s="158"/>
      <c r="G418" s="158"/>
      <c r="H418" s="158"/>
      <c r="I418" s="158"/>
      <c r="J418" s="158"/>
      <c r="K418" s="158"/>
      <c r="L418" s="158"/>
      <c r="M418" s="158"/>
      <c r="N418" s="158"/>
      <c r="O418" s="158"/>
      <c r="P418" s="158"/>
      <c r="Q418" s="158"/>
      <c r="R418" s="158"/>
      <c r="S418" s="158"/>
      <c r="T418" s="158"/>
      <c r="U418" s="158"/>
      <c r="V418" s="158"/>
      <c r="W418" s="158"/>
      <c r="X418" s="158"/>
      <c r="Y418" s="158"/>
      <c r="Z418" s="158"/>
      <c r="AA418" s="158"/>
      <c r="AB418" s="158"/>
    </row>
    <row r="419" spans="1:28" x14ac:dyDescent="0.3">
      <c r="A419" s="158"/>
      <c r="B419" s="158"/>
      <c r="C419" s="158"/>
      <c r="D419" s="158"/>
      <c r="E419" s="158"/>
      <c r="F419" s="158"/>
      <c r="G419" s="158"/>
      <c r="H419" s="158"/>
      <c r="I419" s="158"/>
      <c r="J419" s="158"/>
      <c r="K419" s="158"/>
      <c r="L419" s="158"/>
      <c r="M419" s="158"/>
      <c r="N419" s="158"/>
      <c r="O419" s="158"/>
      <c r="P419" s="158"/>
      <c r="Q419" s="158"/>
      <c r="R419" s="158"/>
      <c r="S419" s="158"/>
      <c r="T419" s="158"/>
      <c r="U419" s="158"/>
      <c r="V419" s="158"/>
      <c r="W419" s="158"/>
      <c r="X419" s="158"/>
      <c r="Y419" s="158"/>
      <c r="Z419" s="158"/>
      <c r="AA419" s="158"/>
      <c r="AB419" s="158"/>
    </row>
    <row r="420" spans="1:28" x14ac:dyDescent="0.3">
      <c r="A420" s="158"/>
      <c r="B420" s="158"/>
      <c r="C420" s="158"/>
      <c r="D420" s="158"/>
      <c r="E420" s="158"/>
      <c r="F420" s="158"/>
      <c r="G420" s="158"/>
      <c r="H420" s="158"/>
      <c r="I420" s="158"/>
      <c r="J420" s="158"/>
      <c r="K420" s="158"/>
      <c r="L420" s="158"/>
      <c r="M420" s="158"/>
      <c r="N420" s="158"/>
      <c r="O420" s="158"/>
      <c r="P420" s="158"/>
      <c r="Q420" s="158"/>
      <c r="R420" s="158"/>
      <c r="S420" s="158"/>
      <c r="T420" s="158"/>
      <c r="U420" s="158"/>
      <c r="V420" s="158"/>
      <c r="W420" s="158"/>
      <c r="X420" s="158"/>
      <c r="Y420" s="158"/>
      <c r="Z420" s="158"/>
      <c r="AA420" s="158"/>
      <c r="AB420" s="158"/>
    </row>
    <row r="421" spans="1:28" x14ac:dyDescent="0.3">
      <c r="A421" s="158"/>
      <c r="B421" s="158"/>
      <c r="C421" s="158"/>
      <c r="D421" s="158"/>
      <c r="E421" s="158"/>
      <c r="F421" s="158"/>
      <c r="G421" s="158"/>
      <c r="H421" s="158"/>
      <c r="I421" s="158"/>
      <c r="J421" s="158"/>
      <c r="K421" s="158"/>
      <c r="L421" s="158"/>
      <c r="M421" s="158"/>
      <c r="N421" s="158"/>
      <c r="O421" s="158"/>
      <c r="P421" s="158"/>
      <c r="Q421" s="158"/>
      <c r="R421" s="158"/>
      <c r="S421" s="158"/>
      <c r="T421" s="158"/>
      <c r="U421" s="158"/>
      <c r="V421" s="158"/>
      <c r="W421" s="158"/>
      <c r="X421" s="158"/>
      <c r="Y421" s="158"/>
      <c r="Z421" s="158"/>
      <c r="AA421" s="158"/>
      <c r="AB421" s="158"/>
    </row>
    <row r="422" spans="1:28" x14ac:dyDescent="0.3">
      <c r="A422" s="158"/>
      <c r="B422" s="158"/>
      <c r="C422" s="158"/>
      <c r="D422" s="158"/>
      <c r="E422" s="158"/>
      <c r="F422" s="158"/>
      <c r="G422" s="158"/>
      <c r="H422" s="158"/>
      <c r="I422" s="158"/>
      <c r="J422" s="158"/>
      <c r="K422" s="158"/>
      <c r="L422" s="158"/>
      <c r="M422" s="158"/>
      <c r="N422" s="158"/>
      <c r="O422" s="158"/>
      <c r="P422" s="158"/>
      <c r="Q422" s="158"/>
      <c r="R422" s="158"/>
      <c r="S422" s="158"/>
      <c r="T422" s="158"/>
      <c r="U422" s="158"/>
      <c r="V422" s="158"/>
      <c r="W422" s="158"/>
      <c r="X422" s="158"/>
      <c r="Y422" s="158"/>
      <c r="Z422" s="158"/>
      <c r="AA422" s="158"/>
      <c r="AB422" s="158"/>
    </row>
    <row r="423" spans="1:28" x14ac:dyDescent="0.3">
      <c r="A423" s="158"/>
      <c r="B423" s="158"/>
      <c r="C423" s="158"/>
      <c r="D423" s="158"/>
      <c r="E423" s="158"/>
      <c r="F423" s="158"/>
      <c r="G423" s="158"/>
      <c r="H423" s="158"/>
      <c r="I423" s="158"/>
      <c r="J423" s="158"/>
      <c r="K423" s="158"/>
      <c r="L423" s="158"/>
      <c r="M423" s="158"/>
      <c r="N423" s="158"/>
      <c r="O423" s="158"/>
      <c r="P423" s="158"/>
      <c r="Q423" s="158"/>
      <c r="R423" s="158"/>
      <c r="S423" s="158"/>
      <c r="T423" s="158"/>
      <c r="U423" s="158"/>
      <c r="V423" s="158"/>
      <c r="W423" s="158"/>
      <c r="X423" s="158"/>
      <c r="Y423" s="158"/>
      <c r="Z423" s="158"/>
      <c r="AA423" s="158"/>
      <c r="AB423" s="158"/>
    </row>
    <row r="424" spans="1:28" x14ac:dyDescent="0.3">
      <c r="A424" s="158"/>
      <c r="B424" s="158"/>
      <c r="C424" s="158"/>
      <c r="D424" s="158"/>
      <c r="E424" s="158"/>
      <c r="F424" s="158"/>
      <c r="G424" s="158"/>
      <c r="H424" s="158"/>
      <c r="I424" s="158"/>
      <c r="J424" s="158"/>
      <c r="K424" s="158"/>
      <c r="L424" s="158"/>
      <c r="M424" s="158"/>
      <c r="N424" s="158"/>
      <c r="O424" s="158"/>
      <c r="P424" s="158"/>
      <c r="Q424" s="158"/>
      <c r="R424" s="158"/>
      <c r="S424" s="158"/>
      <c r="T424" s="158"/>
      <c r="U424" s="158"/>
      <c r="V424" s="158"/>
      <c r="W424" s="158"/>
      <c r="X424" s="158"/>
      <c r="Y424" s="158"/>
      <c r="Z424" s="158"/>
      <c r="AA424" s="158"/>
      <c r="AB424" s="158"/>
    </row>
    <row r="425" spans="1:28" x14ac:dyDescent="0.3">
      <c r="A425" s="158"/>
      <c r="B425" s="158"/>
      <c r="C425" s="158"/>
      <c r="D425" s="158"/>
      <c r="E425" s="158"/>
      <c r="F425" s="158"/>
      <c r="G425" s="158"/>
      <c r="H425" s="158"/>
      <c r="I425" s="158"/>
      <c r="J425" s="158"/>
      <c r="K425" s="158"/>
      <c r="L425" s="158"/>
      <c r="M425" s="158"/>
      <c r="N425" s="158"/>
      <c r="O425" s="158"/>
      <c r="P425" s="158"/>
      <c r="Q425" s="158"/>
      <c r="R425" s="158"/>
      <c r="S425" s="158"/>
      <c r="T425" s="158"/>
      <c r="U425" s="158"/>
      <c r="V425" s="158"/>
      <c r="W425" s="158"/>
      <c r="X425" s="158"/>
      <c r="Y425" s="158"/>
      <c r="Z425" s="158"/>
      <c r="AA425" s="158"/>
      <c r="AB425" s="158"/>
    </row>
    <row r="426" spans="1:28" x14ac:dyDescent="0.3">
      <c r="A426" s="158"/>
      <c r="B426" s="158"/>
      <c r="C426" s="158"/>
      <c r="D426" s="158"/>
      <c r="E426" s="158"/>
      <c r="F426" s="158"/>
      <c r="G426" s="158"/>
      <c r="H426" s="158"/>
      <c r="I426" s="158"/>
      <c r="J426" s="158"/>
      <c r="K426" s="158"/>
      <c r="L426" s="158"/>
      <c r="M426" s="158"/>
      <c r="N426" s="158"/>
      <c r="O426" s="158"/>
      <c r="P426" s="158"/>
      <c r="Q426" s="158"/>
      <c r="R426" s="158"/>
      <c r="S426" s="158"/>
      <c r="T426" s="158"/>
      <c r="U426" s="158"/>
      <c r="V426" s="158"/>
      <c r="W426" s="158"/>
      <c r="X426" s="158"/>
      <c r="Y426" s="158"/>
      <c r="Z426" s="158"/>
      <c r="AA426" s="158"/>
      <c r="AB426" s="158"/>
    </row>
    <row r="427" spans="1:28" x14ac:dyDescent="0.3">
      <c r="A427" s="158"/>
      <c r="B427" s="158"/>
      <c r="C427" s="158"/>
      <c r="D427" s="158"/>
      <c r="E427" s="158"/>
      <c r="F427" s="158"/>
      <c r="G427" s="158"/>
      <c r="H427" s="158"/>
      <c r="I427" s="158"/>
      <c r="J427" s="158"/>
      <c r="K427" s="158"/>
      <c r="L427" s="158"/>
      <c r="M427" s="158"/>
      <c r="N427" s="158"/>
      <c r="O427" s="158"/>
      <c r="P427" s="158"/>
      <c r="Q427" s="158"/>
      <c r="R427" s="158"/>
      <c r="S427" s="158"/>
      <c r="T427" s="158"/>
      <c r="U427" s="158"/>
      <c r="V427" s="158"/>
      <c r="W427" s="158"/>
      <c r="X427" s="158"/>
      <c r="Y427" s="158"/>
      <c r="Z427" s="158"/>
      <c r="AA427" s="158"/>
      <c r="AB427" s="158"/>
    </row>
    <row r="428" spans="1:28" x14ac:dyDescent="0.3">
      <c r="A428" s="158"/>
      <c r="B428" s="158"/>
      <c r="C428" s="158"/>
      <c r="D428" s="158"/>
      <c r="E428" s="158"/>
      <c r="F428" s="158"/>
      <c r="G428" s="158"/>
      <c r="H428" s="158"/>
      <c r="I428" s="158"/>
      <c r="J428" s="158"/>
      <c r="K428" s="158"/>
      <c r="L428" s="158"/>
      <c r="M428" s="158"/>
      <c r="N428" s="158"/>
      <c r="O428" s="158"/>
      <c r="P428" s="158"/>
      <c r="Q428" s="158"/>
      <c r="R428" s="158"/>
      <c r="S428" s="158"/>
      <c r="T428" s="158"/>
      <c r="U428" s="158"/>
      <c r="V428" s="158"/>
      <c r="W428" s="158"/>
      <c r="X428" s="158"/>
      <c r="Y428" s="158"/>
      <c r="Z428" s="158"/>
      <c r="AA428" s="158"/>
      <c r="AB428" s="158"/>
    </row>
    <row r="429" spans="1:28" x14ac:dyDescent="0.3">
      <c r="A429" s="158"/>
      <c r="B429" s="158"/>
      <c r="C429" s="158"/>
      <c r="D429" s="158"/>
      <c r="E429" s="158"/>
      <c r="F429" s="158"/>
      <c r="G429" s="158"/>
      <c r="H429" s="158"/>
      <c r="I429" s="158"/>
      <c r="J429" s="158"/>
      <c r="K429" s="158"/>
      <c r="L429" s="158"/>
      <c r="M429" s="158"/>
      <c r="N429" s="158"/>
      <c r="O429" s="158"/>
      <c r="P429" s="158"/>
      <c r="Q429" s="158"/>
      <c r="R429" s="158"/>
      <c r="S429" s="158"/>
      <c r="T429" s="158"/>
      <c r="U429" s="158"/>
      <c r="V429" s="158"/>
      <c r="W429" s="158"/>
      <c r="X429" s="158"/>
      <c r="Y429" s="158"/>
      <c r="Z429" s="158"/>
      <c r="AA429" s="158"/>
      <c r="AB429" s="158"/>
    </row>
    <row r="430" spans="1:28" x14ac:dyDescent="0.3">
      <c r="A430" s="158"/>
      <c r="B430" s="158"/>
      <c r="C430" s="158"/>
      <c r="D430" s="158"/>
      <c r="E430" s="158"/>
      <c r="F430" s="158"/>
      <c r="G430" s="158"/>
      <c r="H430" s="158"/>
      <c r="I430" s="158"/>
      <c r="J430" s="158"/>
      <c r="K430" s="158"/>
      <c r="L430" s="158"/>
      <c r="M430" s="158"/>
      <c r="N430" s="158"/>
      <c r="O430" s="158"/>
      <c r="P430" s="158"/>
      <c r="Q430" s="158"/>
      <c r="R430" s="158"/>
      <c r="S430" s="158"/>
      <c r="T430" s="158"/>
      <c r="U430" s="158"/>
      <c r="V430" s="158"/>
      <c r="W430" s="158"/>
      <c r="X430" s="158"/>
      <c r="Y430" s="158"/>
      <c r="Z430" s="158"/>
      <c r="AA430" s="158"/>
      <c r="AB430" s="158"/>
    </row>
    <row r="431" spans="1:28" x14ac:dyDescent="0.3">
      <c r="A431" s="158"/>
      <c r="B431" s="158"/>
      <c r="C431" s="158"/>
      <c r="D431" s="158"/>
      <c r="E431" s="158"/>
      <c r="F431" s="158"/>
      <c r="G431" s="158"/>
      <c r="H431" s="158"/>
      <c r="I431" s="158"/>
      <c r="J431" s="158"/>
      <c r="K431" s="158"/>
      <c r="L431" s="158"/>
      <c r="M431" s="158"/>
      <c r="N431" s="158"/>
      <c r="O431" s="158"/>
      <c r="P431" s="158"/>
      <c r="Q431" s="158"/>
      <c r="R431" s="158"/>
      <c r="S431" s="158"/>
      <c r="T431" s="158"/>
      <c r="U431" s="158"/>
      <c r="V431" s="158"/>
      <c r="W431" s="158"/>
      <c r="X431" s="158"/>
      <c r="Y431" s="158"/>
      <c r="Z431" s="158"/>
      <c r="AA431" s="158"/>
      <c r="AB431" s="158"/>
    </row>
    <row r="432" spans="1:28" x14ac:dyDescent="0.3">
      <c r="A432" s="158"/>
      <c r="B432" s="158"/>
      <c r="C432" s="158"/>
      <c r="D432" s="158"/>
      <c r="E432" s="158"/>
      <c r="F432" s="158"/>
      <c r="G432" s="158"/>
      <c r="H432" s="158"/>
      <c r="I432" s="158"/>
      <c r="J432" s="158"/>
      <c r="K432" s="158"/>
      <c r="L432" s="158"/>
      <c r="M432" s="158"/>
      <c r="N432" s="158"/>
      <c r="O432" s="158"/>
      <c r="P432" s="158"/>
      <c r="Q432" s="158"/>
      <c r="R432" s="158"/>
      <c r="S432" s="158"/>
      <c r="T432" s="158"/>
      <c r="U432" s="158"/>
      <c r="V432" s="158"/>
      <c r="W432" s="158"/>
      <c r="X432" s="158"/>
      <c r="Y432" s="158"/>
      <c r="Z432" s="158"/>
      <c r="AA432" s="158"/>
      <c r="AB432" s="158"/>
    </row>
    <row r="433" spans="1:28" x14ac:dyDescent="0.3">
      <c r="A433" s="158"/>
      <c r="B433" s="158"/>
      <c r="C433" s="158"/>
      <c r="D433" s="158"/>
      <c r="E433" s="158"/>
      <c r="F433" s="158"/>
      <c r="G433" s="158"/>
      <c r="H433" s="158"/>
      <c r="I433" s="158"/>
      <c r="J433" s="158"/>
      <c r="K433" s="158"/>
      <c r="L433" s="158"/>
      <c r="M433" s="158"/>
      <c r="N433" s="158"/>
      <c r="O433" s="158"/>
      <c r="P433" s="158"/>
      <c r="Q433" s="158"/>
      <c r="R433" s="158"/>
      <c r="S433" s="158"/>
      <c r="T433" s="158"/>
      <c r="U433" s="158"/>
      <c r="V433" s="158"/>
      <c r="W433" s="158"/>
      <c r="X433" s="158"/>
      <c r="Y433" s="158"/>
      <c r="Z433" s="158"/>
      <c r="AA433" s="158"/>
      <c r="AB433" s="158"/>
    </row>
    <row r="434" spans="1:28" x14ac:dyDescent="0.3">
      <c r="A434" s="158"/>
      <c r="B434" s="158"/>
      <c r="C434" s="158"/>
      <c r="D434" s="158"/>
      <c r="E434" s="158"/>
      <c r="F434" s="158"/>
      <c r="G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  <c r="Z434" s="158"/>
      <c r="AA434" s="158"/>
      <c r="AB434" s="158"/>
    </row>
    <row r="435" spans="1:28" x14ac:dyDescent="0.3">
      <c r="A435" s="158"/>
      <c r="B435" s="158"/>
      <c r="C435" s="158"/>
      <c r="D435" s="158"/>
      <c r="E435" s="158"/>
      <c r="F435" s="158"/>
      <c r="G435" s="158"/>
      <c r="H435" s="158"/>
      <c r="I435" s="158"/>
      <c r="J435" s="158"/>
      <c r="K435" s="158"/>
      <c r="L435" s="158"/>
      <c r="M435" s="158"/>
      <c r="N435" s="158"/>
      <c r="O435" s="158"/>
      <c r="P435" s="158"/>
      <c r="Q435" s="158"/>
      <c r="R435" s="158"/>
      <c r="S435" s="158"/>
      <c r="T435" s="158"/>
      <c r="U435" s="158"/>
      <c r="V435" s="158"/>
      <c r="W435" s="158"/>
      <c r="X435" s="158"/>
      <c r="Y435" s="158"/>
      <c r="Z435" s="158"/>
      <c r="AA435" s="158"/>
      <c r="AB435" s="158"/>
    </row>
    <row r="436" spans="1:28" x14ac:dyDescent="0.3">
      <c r="A436" s="158"/>
      <c r="B436" s="158"/>
      <c r="C436" s="158"/>
      <c r="D436" s="158"/>
      <c r="E436" s="158"/>
      <c r="F436" s="158"/>
      <c r="G436" s="158"/>
      <c r="H436" s="158"/>
      <c r="I436" s="158"/>
      <c r="J436" s="158"/>
      <c r="K436" s="158"/>
      <c r="L436" s="158"/>
      <c r="M436" s="158"/>
      <c r="N436" s="158"/>
      <c r="O436" s="158"/>
      <c r="P436" s="158"/>
      <c r="Q436" s="158"/>
      <c r="R436" s="158"/>
      <c r="S436" s="158"/>
      <c r="T436" s="158"/>
      <c r="U436" s="158"/>
      <c r="V436" s="158"/>
      <c r="W436" s="158"/>
      <c r="X436" s="158"/>
      <c r="Y436" s="158"/>
      <c r="Z436" s="158"/>
      <c r="AA436" s="158"/>
      <c r="AB436" s="158"/>
    </row>
    <row r="437" spans="1:28" x14ac:dyDescent="0.3">
      <c r="A437" s="158"/>
      <c r="B437" s="158"/>
      <c r="C437" s="158"/>
      <c r="D437" s="158"/>
      <c r="E437" s="158"/>
      <c r="F437" s="158"/>
      <c r="G437" s="158"/>
      <c r="H437" s="158"/>
      <c r="I437" s="158"/>
      <c r="J437" s="158"/>
      <c r="K437" s="158"/>
      <c r="L437" s="158"/>
      <c r="M437" s="158"/>
      <c r="N437" s="158"/>
      <c r="O437" s="158"/>
      <c r="P437" s="158"/>
      <c r="Q437" s="158"/>
      <c r="R437" s="158"/>
      <c r="S437" s="158"/>
      <c r="T437" s="158"/>
      <c r="U437" s="158"/>
      <c r="V437" s="158"/>
      <c r="W437" s="158"/>
      <c r="X437" s="158"/>
      <c r="Y437" s="158"/>
      <c r="Z437" s="158"/>
      <c r="AA437" s="158"/>
      <c r="AB437" s="158"/>
    </row>
    <row r="438" spans="1:28" x14ac:dyDescent="0.3">
      <c r="A438" s="158"/>
      <c r="B438" s="158"/>
      <c r="C438" s="158"/>
      <c r="D438" s="158"/>
      <c r="E438" s="158"/>
      <c r="F438" s="158"/>
      <c r="G438" s="158"/>
      <c r="H438" s="158"/>
      <c r="I438" s="158"/>
      <c r="J438" s="158"/>
      <c r="K438" s="158"/>
      <c r="L438" s="158"/>
      <c r="M438" s="158"/>
      <c r="N438" s="158"/>
      <c r="O438" s="158"/>
      <c r="P438" s="158"/>
      <c r="Q438" s="158"/>
      <c r="R438" s="158"/>
      <c r="S438" s="158"/>
      <c r="T438" s="158"/>
      <c r="U438" s="158"/>
      <c r="V438" s="158"/>
      <c r="W438" s="158"/>
      <c r="X438" s="158"/>
      <c r="Y438" s="158"/>
      <c r="Z438" s="158"/>
      <c r="AA438" s="158"/>
      <c r="AB438" s="158"/>
    </row>
    <row r="439" spans="1:28" x14ac:dyDescent="0.3">
      <c r="A439" s="158"/>
      <c r="B439" s="158"/>
      <c r="C439" s="158"/>
      <c r="D439" s="158"/>
      <c r="E439" s="158"/>
      <c r="F439" s="158"/>
      <c r="G439" s="158"/>
      <c r="H439" s="158"/>
      <c r="I439" s="158"/>
      <c r="J439" s="158"/>
      <c r="K439" s="158"/>
      <c r="L439" s="158"/>
      <c r="M439" s="158"/>
      <c r="N439" s="158"/>
      <c r="O439" s="158"/>
      <c r="P439" s="158"/>
      <c r="Q439" s="158"/>
      <c r="R439" s="158"/>
      <c r="S439" s="158"/>
      <c r="T439" s="158"/>
      <c r="U439" s="158"/>
      <c r="V439" s="158"/>
      <c r="W439" s="158"/>
      <c r="X439" s="158"/>
      <c r="Y439" s="158"/>
      <c r="Z439" s="158"/>
      <c r="AA439" s="158"/>
      <c r="AB439" s="158"/>
    </row>
    <row r="440" spans="1:28" x14ac:dyDescent="0.3">
      <c r="A440" s="158"/>
      <c r="B440" s="158"/>
      <c r="C440" s="158"/>
      <c r="D440" s="158"/>
      <c r="E440" s="158"/>
      <c r="F440" s="158"/>
      <c r="G440" s="158"/>
      <c r="H440" s="158"/>
      <c r="I440" s="158"/>
      <c r="J440" s="158"/>
      <c r="K440" s="158"/>
      <c r="L440" s="158"/>
      <c r="M440" s="158"/>
      <c r="N440" s="158"/>
      <c r="O440" s="158"/>
      <c r="P440" s="158"/>
      <c r="Q440" s="158"/>
      <c r="R440" s="158"/>
      <c r="S440" s="158"/>
      <c r="T440" s="158"/>
      <c r="U440" s="158"/>
      <c r="V440" s="158"/>
      <c r="W440" s="158"/>
      <c r="X440" s="158"/>
      <c r="Y440" s="158"/>
      <c r="Z440" s="158"/>
      <c r="AA440" s="158"/>
      <c r="AB440" s="158"/>
    </row>
    <row r="441" spans="1:28" x14ac:dyDescent="0.3">
      <c r="A441" s="158"/>
      <c r="B441" s="158"/>
      <c r="C441" s="158"/>
      <c r="D441" s="158"/>
      <c r="E441" s="158"/>
      <c r="F441" s="158"/>
      <c r="G441" s="158"/>
      <c r="H441" s="158"/>
      <c r="I441" s="158"/>
      <c r="J441" s="158"/>
      <c r="K441" s="158"/>
      <c r="L441" s="158"/>
      <c r="M441" s="158"/>
      <c r="N441" s="158"/>
      <c r="O441" s="158"/>
      <c r="P441" s="158"/>
      <c r="Q441" s="158"/>
      <c r="R441" s="158"/>
      <c r="S441" s="158"/>
      <c r="T441" s="158"/>
      <c r="U441" s="158"/>
      <c r="V441" s="158"/>
      <c r="W441" s="158"/>
      <c r="X441" s="158"/>
      <c r="Y441" s="158"/>
      <c r="Z441" s="158"/>
      <c r="AA441" s="158"/>
      <c r="AB441" s="158"/>
    </row>
    <row r="442" spans="1:28" x14ac:dyDescent="0.3">
      <c r="A442" s="158"/>
      <c r="B442" s="158"/>
      <c r="C442" s="158"/>
      <c r="D442" s="158"/>
      <c r="E442" s="158"/>
      <c r="F442" s="158"/>
      <c r="G442" s="158"/>
      <c r="H442" s="158"/>
      <c r="I442" s="158"/>
      <c r="J442" s="158"/>
      <c r="K442" s="158"/>
      <c r="L442" s="158"/>
      <c r="M442" s="158"/>
      <c r="N442" s="158"/>
      <c r="O442" s="158"/>
      <c r="P442" s="158"/>
      <c r="Q442" s="158"/>
      <c r="R442" s="158"/>
      <c r="S442" s="158"/>
      <c r="T442" s="158"/>
      <c r="U442" s="158"/>
      <c r="V442" s="158"/>
      <c r="W442" s="158"/>
      <c r="X442" s="158"/>
      <c r="Y442" s="158"/>
      <c r="Z442" s="158"/>
      <c r="AA442" s="158"/>
      <c r="AB442" s="158"/>
    </row>
    <row r="443" spans="1:28" x14ac:dyDescent="0.3">
      <c r="A443" s="158"/>
      <c r="B443" s="158"/>
      <c r="C443" s="158"/>
      <c r="D443" s="158"/>
      <c r="E443" s="158"/>
      <c r="F443" s="158"/>
      <c r="G443" s="158"/>
      <c r="H443" s="158"/>
      <c r="I443" s="158"/>
      <c r="J443" s="158"/>
      <c r="K443" s="158"/>
      <c r="L443" s="158"/>
      <c r="M443" s="158"/>
      <c r="N443" s="158"/>
      <c r="O443" s="158"/>
      <c r="P443" s="158"/>
      <c r="Q443" s="158"/>
      <c r="R443" s="158"/>
      <c r="S443" s="158"/>
      <c r="T443" s="158"/>
      <c r="U443" s="158"/>
      <c r="V443" s="158"/>
      <c r="W443" s="158"/>
      <c r="X443" s="158"/>
      <c r="Y443" s="158"/>
      <c r="Z443" s="158"/>
      <c r="AA443" s="158"/>
      <c r="AB443" s="158"/>
    </row>
    <row r="444" spans="1:28" x14ac:dyDescent="0.3">
      <c r="A444" s="158"/>
      <c r="B444" s="158"/>
      <c r="C444" s="158"/>
      <c r="D444" s="158"/>
      <c r="E444" s="158"/>
      <c r="F444" s="158"/>
      <c r="G444" s="158"/>
      <c r="H444" s="158"/>
      <c r="I444" s="158"/>
      <c r="J444" s="158"/>
      <c r="K444" s="158"/>
      <c r="L444" s="158"/>
      <c r="M444" s="158"/>
      <c r="N444" s="158"/>
      <c r="O444" s="158"/>
      <c r="P444" s="158"/>
      <c r="Q444" s="158"/>
      <c r="R444" s="158"/>
      <c r="S444" s="158"/>
      <c r="T444" s="158"/>
      <c r="U444" s="158"/>
      <c r="V444" s="158"/>
      <c r="W444" s="158"/>
      <c r="X444" s="158"/>
      <c r="Y444" s="158"/>
      <c r="Z444" s="158"/>
      <c r="AA444" s="158"/>
      <c r="AB444" s="158"/>
    </row>
    <row r="445" spans="1:28" x14ac:dyDescent="0.3">
      <c r="A445" s="158"/>
      <c r="B445" s="158"/>
      <c r="C445" s="158"/>
      <c r="D445" s="158"/>
      <c r="E445" s="158"/>
      <c r="F445" s="158"/>
      <c r="G445" s="158"/>
      <c r="H445" s="158"/>
      <c r="I445" s="158"/>
      <c r="J445" s="158"/>
      <c r="K445" s="158"/>
      <c r="L445" s="158"/>
      <c r="M445" s="158"/>
      <c r="N445" s="158"/>
      <c r="O445" s="158"/>
      <c r="P445" s="158"/>
      <c r="Q445" s="158"/>
      <c r="R445" s="158"/>
      <c r="S445" s="158"/>
      <c r="T445" s="158"/>
      <c r="U445" s="158"/>
      <c r="V445" s="158"/>
      <c r="W445" s="158"/>
      <c r="X445" s="158"/>
      <c r="Y445" s="158"/>
      <c r="Z445" s="158"/>
      <c r="AA445" s="158"/>
      <c r="AB445" s="158"/>
    </row>
    <row r="446" spans="1:28" x14ac:dyDescent="0.3">
      <c r="A446" s="158"/>
      <c r="B446" s="158"/>
      <c r="C446" s="158"/>
      <c r="D446" s="158"/>
      <c r="E446" s="158"/>
      <c r="F446" s="158"/>
      <c r="G446" s="158"/>
      <c r="H446" s="158"/>
      <c r="I446" s="158"/>
      <c r="J446" s="158"/>
      <c r="K446" s="158"/>
      <c r="L446" s="158"/>
      <c r="M446" s="158"/>
      <c r="N446" s="158"/>
      <c r="O446" s="158"/>
      <c r="P446" s="158"/>
      <c r="Q446" s="158"/>
      <c r="R446" s="158"/>
      <c r="S446" s="158"/>
      <c r="T446" s="158"/>
      <c r="U446" s="158"/>
      <c r="V446" s="158"/>
      <c r="W446" s="158"/>
      <c r="X446" s="158"/>
      <c r="Y446" s="158"/>
      <c r="Z446" s="158"/>
      <c r="AA446" s="158"/>
      <c r="AB446" s="158"/>
    </row>
    <row r="447" spans="1:28" x14ac:dyDescent="0.3">
      <c r="A447" s="158"/>
      <c r="B447" s="158"/>
      <c r="C447" s="158"/>
      <c r="D447" s="158"/>
      <c r="E447" s="158"/>
      <c r="F447" s="158"/>
      <c r="G447" s="158"/>
      <c r="H447" s="158"/>
      <c r="I447" s="158"/>
      <c r="J447" s="158"/>
      <c r="K447" s="158"/>
      <c r="L447" s="158"/>
      <c r="M447" s="158"/>
      <c r="N447" s="158"/>
      <c r="O447" s="158"/>
      <c r="P447" s="158"/>
      <c r="Q447" s="158"/>
      <c r="R447" s="158"/>
      <c r="S447" s="158"/>
      <c r="T447" s="158"/>
      <c r="U447" s="158"/>
      <c r="V447" s="158"/>
      <c r="W447" s="158"/>
      <c r="X447" s="158"/>
      <c r="Y447" s="158"/>
      <c r="Z447" s="158"/>
      <c r="AA447" s="158"/>
      <c r="AB447" s="158"/>
    </row>
    <row r="448" spans="1:28" x14ac:dyDescent="0.3">
      <c r="A448" s="158"/>
      <c r="B448" s="158"/>
      <c r="C448" s="158"/>
      <c r="D448" s="158"/>
      <c r="E448" s="158"/>
      <c r="F448" s="158"/>
      <c r="G448" s="158"/>
      <c r="H448" s="158"/>
      <c r="I448" s="158"/>
      <c r="J448" s="158"/>
      <c r="K448" s="158"/>
      <c r="L448" s="158"/>
      <c r="M448" s="158"/>
      <c r="N448" s="158"/>
      <c r="O448" s="158"/>
      <c r="P448" s="158"/>
      <c r="Q448" s="158"/>
      <c r="R448" s="158"/>
      <c r="S448" s="158"/>
      <c r="T448" s="158"/>
      <c r="U448" s="158"/>
      <c r="V448" s="158"/>
      <c r="W448" s="158"/>
      <c r="X448" s="158"/>
      <c r="Y448" s="158"/>
      <c r="Z448" s="158"/>
      <c r="AA448" s="158"/>
      <c r="AB448" s="158"/>
    </row>
    <row r="449" spans="1:28" x14ac:dyDescent="0.3">
      <c r="A449" s="158"/>
      <c r="B449" s="158"/>
      <c r="C449" s="158"/>
      <c r="D449" s="158"/>
      <c r="E449" s="158"/>
      <c r="F449" s="158"/>
      <c r="G449" s="158"/>
      <c r="H449" s="158"/>
      <c r="I449" s="158"/>
      <c r="J449" s="158"/>
      <c r="K449" s="158"/>
      <c r="L449" s="158"/>
      <c r="M449" s="158"/>
      <c r="N449" s="158"/>
      <c r="O449" s="158"/>
      <c r="P449" s="158"/>
      <c r="Q449" s="158"/>
      <c r="R449" s="158"/>
      <c r="S449" s="158"/>
      <c r="T449" s="158"/>
      <c r="U449" s="158"/>
      <c r="V449" s="158"/>
      <c r="W449" s="158"/>
      <c r="X449" s="158"/>
      <c r="Y449" s="158"/>
      <c r="Z449" s="158"/>
      <c r="AA449" s="158"/>
      <c r="AB449" s="158"/>
    </row>
    <row r="450" spans="1:28" x14ac:dyDescent="0.3">
      <c r="A450" s="158"/>
      <c r="B450" s="158"/>
      <c r="C450" s="158"/>
      <c r="D450" s="158"/>
      <c r="E450" s="158"/>
      <c r="F450" s="158"/>
      <c r="G450" s="158"/>
      <c r="H450" s="158"/>
      <c r="I450" s="158"/>
      <c r="J450" s="158"/>
      <c r="K450" s="158"/>
      <c r="L450" s="158"/>
      <c r="M450" s="158"/>
      <c r="N450" s="158"/>
      <c r="O450" s="158"/>
      <c r="P450" s="158"/>
      <c r="Q450" s="158"/>
      <c r="R450" s="158"/>
      <c r="S450" s="158"/>
      <c r="T450" s="158"/>
      <c r="U450" s="158"/>
      <c r="V450" s="158"/>
      <c r="W450" s="158"/>
      <c r="X450" s="158"/>
      <c r="Y450" s="158"/>
      <c r="Z450" s="158"/>
      <c r="AA450" s="158"/>
      <c r="AB450" s="158"/>
    </row>
    <row r="451" spans="1:28" x14ac:dyDescent="0.3">
      <c r="A451" s="158"/>
      <c r="B451" s="158"/>
      <c r="C451" s="158"/>
      <c r="D451" s="158"/>
      <c r="E451" s="158"/>
      <c r="F451" s="158"/>
      <c r="G451" s="158"/>
      <c r="H451" s="158"/>
      <c r="I451" s="158"/>
      <c r="J451" s="158"/>
      <c r="K451" s="158"/>
      <c r="L451" s="158"/>
      <c r="M451" s="158"/>
      <c r="N451" s="158"/>
      <c r="O451" s="158"/>
      <c r="P451" s="158"/>
      <c r="Q451" s="158"/>
      <c r="R451" s="158"/>
      <c r="S451" s="158"/>
      <c r="T451" s="158"/>
      <c r="U451" s="158"/>
      <c r="V451" s="158"/>
      <c r="W451" s="158"/>
      <c r="X451" s="158"/>
      <c r="Y451" s="158"/>
      <c r="Z451" s="158"/>
      <c r="AA451" s="158"/>
      <c r="AB451" s="158"/>
    </row>
    <row r="452" spans="1:28" x14ac:dyDescent="0.3">
      <c r="A452" s="158"/>
      <c r="B452" s="158"/>
      <c r="C452" s="158"/>
      <c r="D452" s="158"/>
      <c r="E452" s="158"/>
      <c r="F452" s="158"/>
      <c r="G452" s="158"/>
      <c r="H452" s="158"/>
      <c r="I452" s="158"/>
      <c r="J452" s="158"/>
      <c r="K452" s="158"/>
      <c r="L452" s="158"/>
      <c r="M452" s="158"/>
      <c r="N452" s="158"/>
      <c r="O452" s="158"/>
      <c r="P452" s="158"/>
      <c r="Q452" s="158"/>
      <c r="R452" s="158"/>
      <c r="S452" s="158"/>
      <c r="T452" s="158"/>
      <c r="U452" s="158"/>
      <c r="V452" s="158"/>
      <c r="W452" s="158"/>
      <c r="X452" s="158"/>
      <c r="Y452" s="158"/>
      <c r="Z452" s="158"/>
      <c r="AA452" s="158"/>
      <c r="AB452" s="158"/>
    </row>
    <row r="453" spans="1:28" x14ac:dyDescent="0.3">
      <c r="A453" s="158"/>
      <c r="B453" s="158"/>
      <c r="C453" s="158"/>
      <c r="D453" s="158"/>
      <c r="E453" s="158"/>
      <c r="F453" s="158"/>
      <c r="G453" s="158"/>
      <c r="H453" s="158"/>
      <c r="I453" s="158"/>
      <c r="J453" s="158"/>
      <c r="K453" s="158"/>
      <c r="L453" s="158"/>
      <c r="M453" s="158"/>
      <c r="N453" s="158"/>
      <c r="O453" s="158"/>
      <c r="P453" s="158"/>
      <c r="Q453" s="158"/>
      <c r="R453" s="158"/>
      <c r="S453" s="158"/>
      <c r="T453" s="158"/>
      <c r="U453" s="158"/>
      <c r="V453" s="158"/>
      <c r="W453" s="158"/>
      <c r="X453" s="158"/>
      <c r="Y453" s="158"/>
      <c r="Z453" s="158"/>
      <c r="AA453" s="158"/>
      <c r="AB453" s="158"/>
    </row>
    <row r="454" spans="1:28" x14ac:dyDescent="0.3">
      <c r="A454" s="158"/>
      <c r="B454" s="158"/>
      <c r="C454" s="158"/>
      <c r="D454" s="158"/>
      <c r="E454" s="158"/>
      <c r="F454" s="158"/>
      <c r="G454" s="158"/>
      <c r="H454" s="158"/>
      <c r="I454" s="158"/>
      <c r="J454" s="158"/>
      <c r="K454" s="158"/>
      <c r="L454" s="158"/>
      <c r="M454" s="158"/>
      <c r="N454" s="158"/>
      <c r="O454" s="158"/>
      <c r="P454" s="158"/>
      <c r="Q454" s="158"/>
      <c r="R454" s="158"/>
      <c r="S454" s="158"/>
      <c r="T454" s="158"/>
      <c r="U454" s="158"/>
      <c r="V454" s="158"/>
      <c r="W454" s="158"/>
      <c r="X454" s="158"/>
      <c r="Y454" s="158"/>
      <c r="Z454" s="158"/>
      <c r="AA454" s="158"/>
      <c r="AB454" s="158"/>
    </row>
    <row r="455" spans="1:28" x14ac:dyDescent="0.3">
      <c r="A455" s="158"/>
      <c r="B455" s="158"/>
      <c r="C455" s="158"/>
      <c r="D455" s="158"/>
      <c r="E455" s="158"/>
      <c r="F455" s="158"/>
      <c r="G455" s="158"/>
      <c r="H455" s="158"/>
      <c r="I455" s="158"/>
      <c r="J455" s="158"/>
      <c r="K455" s="158"/>
      <c r="L455" s="158"/>
      <c r="M455" s="158"/>
      <c r="N455" s="158"/>
      <c r="O455" s="158"/>
      <c r="P455" s="158"/>
      <c r="Q455" s="158"/>
      <c r="R455" s="158"/>
      <c r="S455" s="158"/>
      <c r="T455" s="158"/>
      <c r="U455" s="158"/>
      <c r="V455" s="158"/>
      <c r="W455" s="158"/>
      <c r="X455" s="158"/>
      <c r="Y455" s="158"/>
      <c r="Z455" s="158"/>
      <c r="AA455" s="158"/>
      <c r="AB455" s="158"/>
    </row>
    <row r="456" spans="1:28" x14ac:dyDescent="0.3">
      <c r="A456" s="158"/>
      <c r="B456" s="158"/>
      <c r="C456" s="158"/>
      <c r="D456" s="158"/>
      <c r="E456" s="158"/>
      <c r="F456" s="158"/>
      <c r="G456" s="158"/>
      <c r="H456" s="158"/>
      <c r="I456" s="158"/>
      <c r="J456" s="158"/>
      <c r="K456" s="158"/>
      <c r="L456" s="158"/>
      <c r="M456" s="158"/>
      <c r="N456" s="158"/>
      <c r="O456" s="158"/>
      <c r="P456" s="158"/>
      <c r="Q456" s="158"/>
      <c r="R456" s="158"/>
      <c r="S456" s="158"/>
      <c r="T456" s="158"/>
      <c r="U456" s="158"/>
      <c r="V456" s="158"/>
      <c r="W456" s="158"/>
      <c r="X456" s="158"/>
      <c r="Y456" s="158"/>
      <c r="Z456" s="158"/>
      <c r="AA456" s="158"/>
      <c r="AB456" s="158"/>
    </row>
    <row r="457" spans="1:28" x14ac:dyDescent="0.3">
      <c r="A457" s="158"/>
      <c r="B457" s="158"/>
      <c r="C457" s="158"/>
      <c r="D457" s="158"/>
      <c r="E457" s="158"/>
      <c r="F457" s="158"/>
      <c r="G457" s="158"/>
      <c r="H457" s="158"/>
      <c r="I457" s="158"/>
      <c r="J457" s="158"/>
      <c r="K457" s="158"/>
      <c r="L457" s="158"/>
      <c r="M457" s="158"/>
      <c r="N457" s="158"/>
      <c r="O457" s="158"/>
      <c r="P457" s="158"/>
      <c r="Q457" s="158"/>
      <c r="R457" s="158"/>
      <c r="S457" s="158"/>
      <c r="T457" s="158"/>
      <c r="U457" s="158"/>
      <c r="V457" s="158"/>
      <c r="W457" s="158"/>
      <c r="X457" s="158"/>
      <c r="Y457" s="158"/>
      <c r="Z457" s="158"/>
      <c r="AA457" s="158"/>
      <c r="AB457" s="158"/>
    </row>
    <row r="458" spans="1:28" x14ac:dyDescent="0.3">
      <c r="A458" s="158"/>
      <c r="B458" s="158"/>
      <c r="C458" s="158"/>
      <c r="D458" s="158"/>
      <c r="E458" s="158"/>
      <c r="F458" s="158"/>
      <c r="G458" s="158"/>
      <c r="H458" s="158"/>
      <c r="I458" s="158"/>
      <c r="J458" s="158"/>
      <c r="K458" s="158"/>
      <c r="L458" s="158"/>
      <c r="M458" s="158"/>
      <c r="N458" s="158"/>
      <c r="O458" s="158"/>
      <c r="P458" s="158"/>
      <c r="Q458" s="158"/>
      <c r="R458" s="158"/>
      <c r="S458" s="158"/>
      <c r="T458" s="158"/>
      <c r="U458" s="158"/>
      <c r="V458" s="158"/>
      <c r="W458" s="158"/>
      <c r="X458" s="158"/>
      <c r="Y458" s="158"/>
      <c r="Z458" s="158"/>
      <c r="AA458" s="158"/>
      <c r="AB458" s="158"/>
    </row>
    <row r="459" spans="1:28" x14ac:dyDescent="0.3">
      <c r="A459" s="158"/>
      <c r="B459" s="158"/>
      <c r="C459" s="158"/>
      <c r="D459" s="158"/>
      <c r="E459" s="158"/>
      <c r="F459" s="158"/>
      <c r="G459" s="158"/>
      <c r="H459" s="158"/>
      <c r="I459" s="158"/>
      <c r="J459" s="158"/>
      <c r="K459" s="158"/>
      <c r="L459" s="158"/>
      <c r="M459" s="158"/>
      <c r="N459" s="158"/>
      <c r="O459" s="158"/>
      <c r="P459" s="158"/>
      <c r="Q459" s="158"/>
      <c r="R459" s="158"/>
      <c r="S459" s="158"/>
      <c r="T459" s="158"/>
      <c r="U459" s="158"/>
      <c r="V459" s="158"/>
      <c r="W459" s="158"/>
      <c r="X459" s="158"/>
      <c r="Y459" s="158"/>
      <c r="Z459" s="158"/>
      <c r="AA459" s="158"/>
      <c r="AB459" s="158"/>
    </row>
    <row r="460" spans="1:28" x14ac:dyDescent="0.3">
      <c r="A460" s="158"/>
      <c r="B460" s="158"/>
      <c r="C460" s="158"/>
      <c r="D460" s="158"/>
      <c r="E460" s="158"/>
      <c r="F460" s="158"/>
      <c r="G460" s="158"/>
      <c r="H460" s="158"/>
      <c r="I460" s="158"/>
      <c r="J460" s="158"/>
      <c r="K460" s="158"/>
      <c r="L460" s="158"/>
      <c r="M460" s="158"/>
      <c r="N460" s="158"/>
      <c r="O460" s="158"/>
      <c r="P460" s="158"/>
      <c r="Q460" s="158"/>
      <c r="R460" s="158"/>
      <c r="S460" s="158"/>
      <c r="T460" s="158"/>
      <c r="U460" s="158"/>
      <c r="V460" s="158"/>
      <c r="W460" s="158"/>
      <c r="X460" s="158"/>
      <c r="Y460" s="158"/>
      <c r="Z460" s="158"/>
      <c r="AA460" s="158"/>
      <c r="AB460" s="158"/>
    </row>
    <row r="461" spans="1:28" x14ac:dyDescent="0.3">
      <c r="A461" s="158"/>
      <c r="B461" s="158"/>
      <c r="C461" s="158"/>
      <c r="D461" s="158"/>
      <c r="E461" s="158"/>
      <c r="F461" s="158"/>
      <c r="G461" s="158"/>
      <c r="H461" s="158"/>
      <c r="I461" s="158"/>
      <c r="J461" s="158"/>
      <c r="K461" s="158"/>
      <c r="L461" s="158"/>
      <c r="M461" s="158"/>
      <c r="N461" s="158"/>
      <c r="O461" s="158"/>
      <c r="P461" s="158"/>
      <c r="Q461" s="158"/>
      <c r="R461" s="158"/>
      <c r="S461" s="158"/>
      <c r="T461" s="158"/>
      <c r="U461" s="158"/>
      <c r="V461" s="158"/>
      <c r="W461" s="158"/>
      <c r="X461" s="158"/>
      <c r="Y461" s="158"/>
      <c r="Z461" s="158"/>
      <c r="AA461" s="158"/>
      <c r="AB461" s="158"/>
    </row>
    <row r="462" spans="1:28" x14ac:dyDescent="0.3">
      <c r="A462" s="158"/>
      <c r="B462" s="158"/>
      <c r="C462" s="158"/>
      <c r="D462" s="158"/>
      <c r="E462" s="158"/>
      <c r="F462" s="158"/>
      <c r="G462" s="158"/>
      <c r="H462" s="158"/>
      <c r="I462" s="158"/>
      <c r="J462" s="158"/>
      <c r="K462" s="158"/>
      <c r="L462" s="158"/>
      <c r="M462" s="158"/>
      <c r="N462" s="158"/>
      <c r="O462" s="158"/>
      <c r="P462" s="158"/>
      <c r="Q462" s="158"/>
      <c r="R462" s="158"/>
      <c r="S462" s="158"/>
      <c r="T462" s="158"/>
      <c r="U462" s="158"/>
      <c r="V462" s="158"/>
      <c r="W462" s="158"/>
      <c r="X462" s="158"/>
      <c r="Y462" s="158"/>
      <c r="Z462" s="158"/>
      <c r="AA462" s="158"/>
      <c r="AB462" s="158"/>
    </row>
    <row r="463" spans="1:28" x14ac:dyDescent="0.3">
      <c r="A463" s="158"/>
      <c r="B463" s="158"/>
      <c r="C463" s="158"/>
      <c r="D463" s="158"/>
      <c r="E463" s="158"/>
      <c r="F463" s="158"/>
      <c r="G463" s="158"/>
      <c r="H463" s="158"/>
      <c r="I463" s="158"/>
      <c r="J463" s="158"/>
      <c r="K463" s="158"/>
      <c r="L463" s="158"/>
      <c r="M463" s="158"/>
      <c r="N463" s="158"/>
      <c r="O463" s="158"/>
      <c r="P463" s="158"/>
      <c r="Q463" s="158"/>
      <c r="R463" s="158"/>
      <c r="S463" s="158"/>
      <c r="T463" s="158"/>
      <c r="U463" s="158"/>
      <c r="V463" s="158"/>
      <c r="W463" s="158"/>
      <c r="X463" s="158"/>
      <c r="Y463" s="158"/>
      <c r="Z463" s="158"/>
      <c r="AA463" s="158"/>
      <c r="AB463" s="158"/>
    </row>
    <row r="464" spans="1:28" x14ac:dyDescent="0.3">
      <c r="A464" s="158"/>
      <c r="B464" s="158"/>
      <c r="C464" s="158"/>
      <c r="D464" s="158"/>
      <c r="E464" s="158"/>
      <c r="F464" s="158"/>
      <c r="G464" s="158"/>
      <c r="H464" s="158"/>
      <c r="I464" s="158"/>
      <c r="J464" s="158"/>
      <c r="K464" s="158"/>
      <c r="L464" s="158"/>
      <c r="M464" s="158"/>
      <c r="N464" s="158"/>
      <c r="O464" s="158"/>
      <c r="P464" s="158"/>
      <c r="Q464" s="158"/>
      <c r="R464" s="158"/>
      <c r="S464" s="158"/>
      <c r="T464" s="158"/>
      <c r="U464" s="158"/>
      <c r="V464" s="158"/>
      <c r="W464" s="158"/>
      <c r="X464" s="158"/>
      <c r="Y464" s="158"/>
      <c r="Z464" s="158"/>
      <c r="AA464" s="158"/>
      <c r="AB464" s="158"/>
    </row>
    <row r="465" spans="1:28" x14ac:dyDescent="0.3">
      <c r="A465" s="158"/>
      <c r="B465" s="158"/>
      <c r="C465" s="158"/>
      <c r="D465" s="158"/>
      <c r="E465" s="158"/>
      <c r="F465" s="158"/>
      <c r="G465" s="158"/>
      <c r="H465" s="158"/>
      <c r="I465" s="158"/>
      <c r="J465" s="158"/>
      <c r="K465" s="158"/>
      <c r="L465" s="158"/>
      <c r="M465" s="158"/>
      <c r="N465" s="158"/>
      <c r="O465" s="158"/>
      <c r="P465" s="158"/>
      <c r="Q465" s="158"/>
      <c r="R465" s="158"/>
      <c r="S465" s="158"/>
      <c r="T465" s="158"/>
      <c r="U465" s="158"/>
      <c r="V465" s="158"/>
      <c r="W465" s="158"/>
      <c r="X465" s="158"/>
      <c r="Y465" s="158"/>
      <c r="Z465" s="158"/>
      <c r="AA465" s="158"/>
      <c r="AB465" s="158"/>
    </row>
    <row r="466" spans="1:28" x14ac:dyDescent="0.3">
      <c r="A466" s="158"/>
      <c r="B466" s="158"/>
      <c r="C466" s="158"/>
      <c r="D466" s="158"/>
      <c r="E466" s="158"/>
      <c r="F466" s="158"/>
      <c r="G466" s="158"/>
      <c r="H466" s="158"/>
      <c r="I466" s="158"/>
      <c r="J466" s="158"/>
      <c r="K466" s="158"/>
      <c r="L466" s="158"/>
      <c r="M466" s="158"/>
      <c r="N466" s="158"/>
      <c r="O466" s="158"/>
      <c r="P466" s="158"/>
      <c r="Q466" s="158"/>
      <c r="R466" s="158"/>
      <c r="S466" s="158"/>
      <c r="T466" s="158"/>
      <c r="U466" s="158"/>
      <c r="V466" s="158"/>
      <c r="W466" s="158"/>
      <c r="X466" s="158"/>
      <c r="Y466" s="158"/>
      <c r="Z466" s="158"/>
      <c r="AA466" s="158"/>
      <c r="AB466" s="158"/>
    </row>
    <row r="467" spans="1:28" x14ac:dyDescent="0.3">
      <c r="A467" s="158"/>
      <c r="B467" s="158"/>
      <c r="C467" s="158"/>
      <c r="D467" s="158"/>
      <c r="E467" s="158"/>
      <c r="F467" s="158"/>
      <c r="G467" s="158"/>
      <c r="H467" s="158"/>
      <c r="I467" s="158"/>
      <c r="J467" s="158"/>
      <c r="K467" s="158"/>
      <c r="L467" s="158"/>
      <c r="M467" s="158"/>
      <c r="N467" s="158"/>
      <c r="O467" s="158"/>
      <c r="P467" s="158"/>
      <c r="Q467" s="158"/>
      <c r="R467" s="158"/>
      <c r="S467" s="158"/>
      <c r="T467" s="158"/>
      <c r="U467" s="158"/>
      <c r="V467" s="158"/>
      <c r="W467" s="158"/>
      <c r="X467" s="158"/>
      <c r="Y467" s="158"/>
      <c r="Z467" s="158"/>
      <c r="AA467" s="158"/>
      <c r="AB467" s="158"/>
    </row>
    <row r="468" spans="1:28" x14ac:dyDescent="0.3">
      <c r="A468" s="158"/>
      <c r="B468" s="158"/>
      <c r="C468" s="158"/>
      <c r="D468" s="158"/>
      <c r="E468" s="158"/>
      <c r="F468" s="158"/>
      <c r="G468" s="158"/>
      <c r="H468" s="158"/>
      <c r="I468" s="158"/>
      <c r="J468" s="158"/>
      <c r="K468" s="158"/>
      <c r="L468" s="158"/>
      <c r="M468" s="158"/>
      <c r="N468" s="158"/>
      <c r="O468" s="158"/>
      <c r="P468" s="158"/>
      <c r="Q468" s="158"/>
      <c r="R468" s="158"/>
      <c r="S468" s="158"/>
      <c r="T468" s="158"/>
      <c r="U468" s="158"/>
      <c r="V468" s="158"/>
      <c r="W468" s="158"/>
      <c r="X468" s="158"/>
      <c r="Y468" s="158"/>
      <c r="Z468" s="158"/>
      <c r="AA468" s="158"/>
      <c r="AB468" s="158"/>
    </row>
    <row r="469" spans="1:28" x14ac:dyDescent="0.3">
      <c r="A469" s="158"/>
      <c r="B469" s="158"/>
      <c r="C469" s="158"/>
      <c r="D469" s="158"/>
      <c r="E469" s="158"/>
      <c r="F469" s="158"/>
      <c r="G469" s="158"/>
      <c r="H469" s="158"/>
      <c r="I469" s="158"/>
      <c r="J469" s="158"/>
      <c r="K469" s="158"/>
      <c r="L469" s="158"/>
      <c r="M469" s="158"/>
      <c r="N469" s="158"/>
      <c r="O469" s="158"/>
      <c r="P469" s="158"/>
      <c r="Q469" s="158"/>
      <c r="R469" s="158"/>
      <c r="S469" s="158"/>
      <c r="T469" s="158"/>
      <c r="U469" s="158"/>
      <c r="V469" s="158"/>
      <c r="W469" s="158"/>
      <c r="X469" s="158"/>
      <c r="Y469" s="158"/>
      <c r="Z469" s="158"/>
      <c r="AA469" s="158"/>
      <c r="AB469" s="158"/>
    </row>
    <row r="470" spans="1:28" x14ac:dyDescent="0.3">
      <c r="A470" s="158"/>
      <c r="B470" s="158"/>
      <c r="C470" s="158"/>
      <c r="D470" s="158"/>
      <c r="E470" s="158"/>
      <c r="F470" s="158"/>
      <c r="G470" s="158"/>
      <c r="H470" s="158"/>
      <c r="I470" s="158"/>
      <c r="J470" s="158"/>
      <c r="K470" s="158"/>
      <c r="L470" s="158"/>
      <c r="M470" s="158"/>
      <c r="N470" s="158"/>
      <c r="O470" s="158"/>
      <c r="P470" s="158"/>
      <c r="Q470" s="158"/>
      <c r="R470" s="158"/>
      <c r="S470" s="158"/>
      <c r="T470" s="158"/>
      <c r="U470" s="158"/>
      <c r="V470" s="158"/>
      <c r="W470" s="158"/>
      <c r="X470" s="158"/>
      <c r="Y470" s="158"/>
      <c r="Z470" s="158"/>
      <c r="AA470" s="158"/>
      <c r="AB470" s="158"/>
    </row>
    <row r="471" spans="1:28" x14ac:dyDescent="0.3">
      <c r="A471" s="158"/>
      <c r="B471" s="158"/>
      <c r="C471" s="158"/>
      <c r="D471" s="158"/>
      <c r="E471" s="158"/>
      <c r="F471" s="158"/>
      <c r="G471" s="158"/>
      <c r="H471" s="158"/>
      <c r="I471" s="158"/>
      <c r="J471" s="158"/>
      <c r="K471" s="158"/>
      <c r="L471" s="158"/>
      <c r="M471" s="158"/>
      <c r="N471" s="158"/>
      <c r="O471" s="158"/>
      <c r="P471" s="158"/>
      <c r="Q471" s="158"/>
      <c r="R471" s="158"/>
      <c r="S471" s="158"/>
      <c r="T471" s="158"/>
      <c r="U471" s="158"/>
      <c r="V471" s="158"/>
      <c r="W471" s="158"/>
      <c r="X471" s="158"/>
      <c r="Y471" s="158"/>
      <c r="Z471" s="158"/>
      <c r="AA471" s="158"/>
      <c r="AB471" s="158"/>
    </row>
    <row r="472" spans="1:28" x14ac:dyDescent="0.3">
      <c r="A472" s="158"/>
      <c r="B472" s="158"/>
      <c r="C472" s="158"/>
      <c r="D472" s="158"/>
      <c r="E472" s="158"/>
      <c r="F472" s="158"/>
      <c r="G472" s="158"/>
      <c r="H472" s="158"/>
      <c r="I472" s="158"/>
      <c r="J472" s="158"/>
      <c r="K472" s="158"/>
      <c r="L472" s="158"/>
      <c r="M472" s="158"/>
      <c r="N472" s="158"/>
      <c r="O472" s="158"/>
      <c r="P472" s="158"/>
      <c r="Q472" s="158"/>
      <c r="R472" s="158"/>
      <c r="S472" s="158"/>
      <c r="T472" s="158"/>
      <c r="U472" s="158"/>
      <c r="V472" s="158"/>
      <c r="W472" s="158"/>
      <c r="X472" s="158"/>
      <c r="Y472" s="158"/>
      <c r="Z472" s="158"/>
      <c r="AA472" s="158"/>
      <c r="AB472" s="158"/>
    </row>
    <row r="473" spans="1:28" x14ac:dyDescent="0.3">
      <c r="A473" s="158"/>
      <c r="B473" s="158"/>
      <c r="C473" s="158"/>
      <c r="D473" s="158"/>
      <c r="E473" s="158"/>
      <c r="F473" s="158"/>
      <c r="G473" s="158"/>
      <c r="H473" s="158"/>
      <c r="I473" s="158"/>
      <c r="J473" s="158"/>
      <c r="K473" s="158"/>
      <c r="L473" s="158"/>
      <c r="M473" s="158"/>
      <c r="N473" s="158"/>
      <c r="O473" s="158"/>
      <c r="P473" s="158"/>
      <c r="Q473" s="158"/>
      <c r="R473" s="158"/>
      <c r="S473" s="158"/>
      <c r="T473" s="158"/>
      <c r="U473" s="158"/>
      <c r="V473" s="158"/>
      <c r="W473" s="158"/>
      <c r="X473" s="158"/>
      <c r="Y473" s="158"/>
      <c r="Z473" s="158"/>
      <c r="AA473" s="158"/>
      <c r="AB473" s="158"/>
    </row>
    <row r="474" spans="1:28" x14ac:dyDescent="0.3">
      <c r="A474" s="158"/>
      <c r="B474" s="158"/>
      <c r="C474" s="158"/>
      <c r="D474" s="158"/>
      <c r="E474" s="158"/>
      <c r="F474" s="158"/>
      <c r="G474" s="158"/>
      <c r="H474" s="158"/>
      <c r="I474" s="158"/>
      <c r="J474" s="158"/>
      <c r="K474" s="158"/>
      <c r="L474" s="158"/>
      <c r="M474" s="158"/>
      <c r="N474" s="158"/>
      <c r="O474" s="158"/>
      <c r="P474" s="158"/>
      <c r="Q474" s="158"/>
      <c r="R474" s="158"/>
      <c r="S474" s="158"/>
      <c r="T474" s="158"/>
      <c r="U474" s="158"/>
      <c r="V474" s="158"/>
      <c r="W474" s="158"/>
      <c r="X474" s="158"/>
      <c r="Y474" s="158"/>
      <c r="Z474" s="158"/>
      <c r="AA474" s="158"/>
      <c r="AB474" s="158"/>
    </row>
    <row r="475" spans="1:28" x14ac:dyDescent="0.3">
      <c r="A475" s="158"/>
      <c r="B475" s="158"/>
      <c r="C475" s="158"/>
      <c r="D475" s="158"/>
      <c r="E475" s="158"/>
      <c r="F475" s="158"/>
      <c r="G475" s="158"/>
      <c r="H475" s="158"/>
      <c r="I475" s="158"/>
      <c r="J475" s="158"/>
      <c r="K475" s="158"/>
      <c r="L475" s="158"/>
      <c r="M475" s="158"/>
      <c r="N475" s="158"/>
      <c r="O475" s="158"/>
      <c r="P475" s="158"/>
      <c r="Q475" s="158"/>
      <c r="R475" s="158"/>
      <c r="S475" s="158"/>
      <c r="T475" s="158"/>
      <c r="U475" s="158"/>
      <c r="V475" s="158"/>
      <c r="W475" s="158"/>
      <c r="X475" s="158"/>
      <c r="Y475" s="158"/>
      <c r="Z475" s="158"/>
      <c r="AA475" s="158"/>
      <c r="AB475" s="158"/>
    </row>
    <row r="476" spans="1:28" x14ac:dyDescent="0.3">
      <c r="A476" s="158"/>
      <c r="B476" s="158"/>
      <c r="C476" s="158"/>
      <c r="D476" s="158"/>
      <c r="E476" s="158"/>
      <c r="F476" s="158"/>
      <c r="G476" s="158"/>
      <c r="H476" s="158"/>
      <c r="I476" s="158"/>
      <c r="J476" s="158"/>
      <c r="K476" s="158"/>
      <c r="L476" s="158"/>
      <c r="M476" s="158"/>
      <c r="N476" s="158"/>
      <c r="O476" s="158"/>
      <c r="P476" s="158"/>
      <c r="Q476" s="158"/>
      <c r="R476" s="158"/>
      <c r="S476" s="158"/>
      <c r="T476" s="158"/>
      <c r="U476" s="158"/>
      <c r="V476" s="158"/>
      <c r="W476" s="158"/>
      <c r="X476" s="158"/>
      <c r="Y476" s="158"/>
      <c r="Z476" s="158"/>
      <c r="AA476" s="158"/>
      <c r="AB476" s="158"/>
    </row>
    <row r="477" spans="1:28" x14ac:dyDescent="0.3">
      <c r="A477" s="158"/>
      <c r="B477" s="158"/>
      <c r="C477" s="158"/>
      <c r="D477" s="158"/>
      <c r="E477" s="158"/>
      <c r="F477" s="158"/>
      <c r="G477" s="158"/>
      <c r="H477" s="158"/>
      <c r="I477" s="158"/>
      <c r="J477" s="158"/>
      <c r="K477" s="158"/>
      <c r="L477" s="158"/>
      <c r="M477" s="158"/>
      <c r="N477" s="158"/>
      <c r="O477" s="158"/>
      <c r="P477" s="158"/>
      <c r="Q477" s="158"/>
      <c r="R477" s="158"/>
      <c r="S477" s="158"/>
      <c r="T477" s="158"/>
      <c r="U477" s="158"/>
      <c r="V477" s="158"/>
      <c r="W477" s="158"/>
      <c r="X477" s="158"/>
      <c r="Y477" s="158"/>
      <c r="Z477" s="158"/>
      <c r="AA477" s="158"/>
      <c r="AB477" s="158"/>
    </row>
    <row r="478" spans="1:28" x14ac:dyDescent="0.3">
      <c r="A478" s="158"/>
      <c r="B478" s="158"/>
      <c r="C478" s="158"/>
      <c r="D478" s="158"/>
      <c r="E478" s="158"/>
      <c r="F478" s="158"/>
      <c r="G478" s="158"/>
      <c r="H478" s="158"/>
      <c r="I478" s="158"/>
      <c r="J478" s="158"/>
      <c r="K478" s="158"/>
      <c r="L478" s="158"/>
      <c r="M478" s="158"/>
      <c r="N478" s="158"/>
      <c r="O478" s="158"/>
      <c r="P478" s="158"/>
      <c r="Q478" s="158"/>
      <c r="R478" s="158"/>
      <c r="S478" s="158"/>
      <c r="T478" s="158"/>
      <c r="U478" s="158"/>
      <c r="V478" s="158"/>
      <c r="W478" s="158"/>
      <c r="X478" s="158"/>
      <c r="Y478" s="158"/>
      <c r="Z478" s="158"/>
      <c r="AA478" s="158"/>
      <c r="AB478" s="158"/>
    </row>
    <row r="479" spans="1:28" x14ac:dyDescent="0.3">
      <c r="A479" s="158"/>
      <c r="B479" s="158"/>
      <c r="C479" s="158"/>
      <c r="D479" s="158"/>
      <c r="E479" s="158"/>
      <c r="F479" s="158"/>
      <c r="G479" s="158"/>
      <c r="H479" s="158"/>
      <c r="I479" s="158"/>
      <c r="J479" s="158"/>
      <c r="K479" s="158"/>
      <c r="L479" s="158"/>
      <c r="M479" s="158"/>
      <c r="N479" s="158"/>
      <c r="O479" s="158"/>
      <c r="P479" s="158"/>
      <c r="Q479" s="158"/>
      <c r="R479" s="158"/>
      <c r="S479" s="158"/>
      <c r="T479" s="158"/>
      <c r="U479" s="158"/>
      <c r="V479" s="158"/>
      <c r="W479" s="158"/>
      <c r="X479" s="158"/>
      <c r="Y479" s="158"/>
      <c r="Z479" s="158"/>
      <c r="AA479" s="158"/>
      <c r="AB479" s="158"/>
    </row>
    <row r="480" spans="1:28" x14ac:dyDescent="0.3">
      <c r="A480" s="158"/>
      <c r="B480" s="158"/>
      <c r="C480" s="158"/>
      <c r="D480" s="158"/>
      <c r="E480" s="158"/>
      <c r="F480" s="158"/>
      <c r="G480" s="158"/>
      <c r="H480" s="158"/>
      <c r="I480" s="158"/>
      <c r="J480" s="158"/>
      <c r="K480" s="158"/>
      <c r="L480" s="158"/>
      <c r="M480" s="158"/>
      <c r="N480" s="158"/>
      <c r="O480" s="158"/>
      <c r="P480" s="158"/>
      <c r="Q480" s="158"/>
      <c r="R480" s="158"/>
      <c r="S480" s="158"/>
      <c r="T480" s="158"/>
      <c r="U480" s="158"/>
      <c r="V480" s="158"/>
      <c r="W480" s="158"/>
      <c r="X480" s="158"/>
      <c r="Y480" s="158"/>
      <c r="Z480" s="158"/>
      <c r="AA480" s="158"/>
      <c r="AB480" s="158"/>
    </row>
    <row r="481" spans="1:28" x14ac:dyDescent="0.3">
      <c r="A481" s="158"/>
      <c r="B481" s="158"/>
      <c r="C481" s="158"/>
      <c r="D481" s="158"/>
      <c r="E481" s="158"/>
      <c r="F481" s="158"/>
      <c r="G481" s="158"/>
      <c r="H481" s="158"/>
      <c r="I481" s="158"/>
      <c r="J481" s="158"/>
      <c r="K481" s="158"/>
      <c r="L481" s="158"/>
      <c r="M481" s="158"/>
      <c r="N481" s="158"/>
      <c r="O481" s="158"/>
      <c r="P481" s="158"/>
      <c r="Q481" s="158"/>
      <c r="R481" s="158"/>
      <c r="S481" s="158"/>
      <c r="T481" s="158"/>
      <c r="U481" s="158"/>
      <c r="V481" s="158"/>
      <c r="W481" s="158"/>
      <c r="X481" s="158"/>
      <c r="Y481" s="158"/>
      <c r="Z481" s="158"/>
      <c r="AA481" s="158"/>
      <c r="AB481" s="158"/>
    </row>
    <row r="482" spans="1:28" x14ac:dyDescent="0.3">
      <c r="A482" s="158"/>
      <c r="B482" s="158"/>
      <c r="C482" s="158"/>
      <c r="D482" s="158"/>
      <c r="E482" s="158"/>
      <c r="F482" s="158"/>
      <c r="G482" s="158"/>
      <c r="H482" s="158"/>
      <c r="I482" s="158"/>
      <c r="J482" s="158"/>
      <c r="K482" s="158"/>
      <c r="L482" s="158"/>
      <c r="M482" s="158"/>
      <c r="N482" s="158"/>
      <c r="O482" s="158"/>
      <c r="P482" s="158"/>
      <c r="Q482" s="158"/>
      <c r="R482" s="158"/>
      <c r="S482" s="158"/>
      <c r="T482" s="158"/>
      <c r="U482" s="158"/>
      <c r="V482" s="158"/>
      <c r="W482" s="158"/>
      <c r="X482" s="158"/>
      <c r="Y482" s="158"/>
      <c r="Z482" s="158"/>
      <c r="AA482" s="158"/>
      <c r="AB482" s="158"/>
    </row>
    <row r="483" spans="1:28" x14ac:dyDescent="0.3">
      <c r="A483" s="158"/>
      <c r="B483" s="158"/>
      <c r="C483" s="158"/>
      <c r="D483" s="158"/>
      <c r="E483" s="158"/>
      <c r="F483" s="158"/>
      <c r="G483" s="158"/>
      <c r="H483" s="158"/>
      <c r="I483" s="158"/>
      <c r="J483" s="158"/>
      <c r="K483" s="158"/>
      <c r="L483" s="158"/>
      <c r="M483" s="158"/>
      <c r="N483" s="158"/>
      <c r="O483" s="158"/>
      <c r="P483" s="158"/>
      <c r="Q483" s="158"/>
      <c r="R483" s="158"/>
      <c r="S483" s="158"/>
      <c r="T483" s="158"/>
      <c r="U483" s="158"/>
      <c r="V483" s="158"/>
      <c r="W483" s="158"/>
      <c r="X483" s="158"/>
      <c r="Y483" s="158"/>
      <c r="Z483" s="158"/>
      <c r="AA483" s="158"/>
      <c r="AB483" s="158"/>
    </row>
    <row r="484" spans="1:28" x14ac:dyDescent="0.3">
      <c r="A484" s="158"/>
      <c r="B484" s="158"/>
      <c r="C484" s="158"/>
      <c r="D484" s="158"/>
      <c r="E484" s="158"/>
      <c r="F484" s="158"/>
      <c r="G484" s="158"/>
      <c r="H484" s="158"/>
      <c r="I484" s="158"/>
      <c r="J484" s="158"/>
      <c r="K484" s="158"/>
      <c r="L484" s="158"/>
      <c r="M484" s="158"/>
      <c r="N484" s="158"/>
      <c r="O484" s="158"/>
      <c r="P484" s="158"/>
      <c r="Q484" s="158"/>
      <c r="R484" s="158"/>
      <c r="S484" s="158"/>
      <c r="T484" s="158"/>
      <c r="U484" s="158"/>
      <c r="V484" s="158"/>
      <c r="W484" s="158"/>
      <c r="X484" s="158"/>
      <c r="Y484" s="158"/>
      <c r="Z484" s="158"/>
      <c r="AA484" s="158"/>
      <c r="AB484" s="158"/>
    </row>
    <row r="485" spans="1:28" x14ac:dyDescent="0.3">
      <c r="A485" s="158"/>
      <c r="B485" s="158"/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  <c r="Z485" s="158"/>
      <c r="AA485" s="158"/>
      <c r="AB485" s="158"/>
    </row>
    <row r="486" spans="1:28" x14ac:dyDescent="0.3">
      <c r="A486" s="158"/>
      <c r="B486" s="158"/>
      <c r="C486" s="158"/>
      <c r="D486" s="158"/>
      <c r="E486" s="158"/>
      <c r="F486" s="158"/>
      <c r="G486" s="158"/>
      <c r="H486" s="158"/>
      <c r="I486" s="158"/>
      <c r="J486" s="158"/>
      <c r="K486" s="158"/>
      <c r="L486" s="158"/>
      <c r="M486" s="158"/>
      <c r="N486" s="158"/>
      <c r="O486" s="158"/>
      <c r="P486" s="158"/>
      <c r="Q486" s="158"/>
      <c r="R486" s="158"/>
      <c r="S486" s="158"/>
      <c r="T486" s="158"/>
      <c r="U486" s="158"/>
      <c r="V486" s="158"/>
      <c r="W486" s="158"/>
      <c r="X486" s="158"/>
      <c r="Y486" s="158"/>
      <c r="Z486" s="158"/>
      <c r="AA486" s="158"/>
      <c r="AB486" s="158"/>
    </row>
    <row r="487" spans="1:28" x14ac:dyDescent="0.3">
      <c r="A487" s="158"/>
      <c r="B487" s="158"/>
      <c r="C487" s="158"/>
      <c r="D487" s="158"/>
      <c r="E487" s="158"/>
      <c r="F487" s="158"/>
      <c r="G487" s="158"/>
      <c r="H487" s="158"/>
      <c r="I487" s="158"/>
      <c r="J487" s="158"/>
      <c r="K487" s="158"/>
      <c r="L487" s="158"/>
      <c r="M487" s="158"/>
      <c r="N487" s="158"/>
      <c r="O487" s="158"/>
      <c r="P487" s="158"/>
      <c r="Q487" s="158"/>
      <c r="R487" s="158"/>
      <c r="S487" s="158"/>
      <c r="T487" s="158"/>
      <c r="U487" s="158"/>
      <c r="V487" s="158"/>
      <c r="W487" s="158"/>
      <c r="X487" s="158"/>
      <c r="Y487" s="158"/>
      <c r="Z487" s="158"/>
      <c r="AA487" s="158"/>
      <c r="AB487" s="158"/>
    </row>
    <row r="488" spans="1:28" x14ac:dyDescent="0.3">
      <c r="A488" s="158"/>
      <c r="B488" s="158"/>
      <c r="C488" s="158"/>
      <c r="D488" s="158"/>
      <c r="E488" s="158"/>
      <c r="F488" s="158"/>
      <c r="G488" s="158"/>
      <c r="H488" s="158"/>
      <c r="I488" s="158"/>
      <c r="J488" s="158"/>
      <c r="K488" s="158"/>
      <c r="L488" s="158"/>
      <c r="M488" s="158"/>
      <c r="N488" s="158"/>
      <c r="O488" s="158"/>
      <c r="P488" s="158"/>
      <c r="Q488" s="158"/>
      <c r="R488" s="158"/>
      <c r="S488" s="158"/>
      <c r="T488" s="158"/>
      <c r="U488" s="158"/>
      <c r="V488" s="158"/>
      <c r="W488" s="158"/>
      <c r="X488" s="158"/>
      <c r="Y488" s="158"/>
      <c r="Z488" s="158"/>
      <c r="AA488" s="158"/>
      <c r="AB488" s="158"/>
    </row>
    <row r="489" spans="1:28" x14ac:dyDescent="0.3">
      <c r="A489" s="158"/>
      <c r="B489" s="158"/>
      <c r="C489" s="158"/>
      <c r="D489" s="158"/>
      <c r="E489" s="158"/>
      <c r="F489" s="158"/>
      <c r="G489" s="158"/>
      <c r="H489" s="158"/>
      <c r="I489" s="158"/>
      <c r="J489" s="158"/>
      <c r="K489" s="158"/>
      <c r="L489" s="158"/>
      <c r="M489" s="158"/>
      <c r="N489" s="158"/>
      <c r="O489" s="158"/>
      <c r="P489" s="158"/>
      <c r="Q489" s="158"/>
      <c r="R489" s="158"/>
      <c r="S489" s="158"/>
      <c r="T489" s="158"/>
      <c r="U489" s="158"/>
      <c r="V489" s="158"/>
      <c r="W489" s="158"/>
      <c r="X489" s="158"/>
      <c r="Y489" s="158"/>
      <c r="Z489" s="158"/>
      <c r="AA489" s="158"/>
      <c r="AB489" s="158"/>
    </row>
    <row r="490" spans="1:28" x14ac:dyDescent="0.3">
      <c r="A490" s="158"/>
      <c r="B490" s="158"/>
      <c r="C490" s="158"/>
      <c r="D490" s="158"/>
      <c r="E490" s="158"/>
      <c r="F490" s="158"/>
      <c r="G490" s="158"/>
      <c r="H490" s="158"/>
      <c r="I490" s="158"/>
      <c r="J490" s="158"/>
      <c r="K490" s="158"/>
      <c r="L490" s="158"/>
      <c r="M490" s="158"/>
      <c r="N490" s="158"/>
      <c r="O490" s="158"/>
      <c r="P490" s="158"/>
      <c r="Q490" s="158"/>
      <c r="R490" s="158"/>
      <c r="S490" s="158"/>
      <c r="T490" s="158"/>
      <c r="U490" s="158"/>
      <c r="V490" s="158"/>
      <c r="W490" s="158"/>
      <c r="X490" s="158"/>
      <c r="Y490" s="158"/>
      <c r="Z490" s="158"/>
      <c r="AA490" s="158"/>
      <c r="AB490" s="158"/>
    </row>
    <row r="491" spans="1:28" x14ac:dyDescent="0.3">
      <c r="A491" s="158"/>
      <c r="B491" s="158"/>
      <c r="C491" s="158"/>
      <c r="D491" s="158"/>
      <c r="E491" s="158"/>
      <c r="F491" s="158"/>
      <c r="G491" s="158"/>
      <c r="H491" s="158"/>
      <c r="I491" s="158"/>
      <c r="J491" s="158"/>
      <c r="K491" s="158"/>
      <c r="L491" s="158"/>
      <c r="M491" s="158"/>
      <c r="N491" s="158"/>
      <c r="O491" s="158"/>
      <c r="P491" s="158"/>
      <c r="Q491" s="158"/>
      <c r="R491" s="158"/>
      <c r="S491" s="158"/>
      <c r="T491" s="158"/>
      <c r="U491" s="158"/>
      <c r="V491" s="158"/>
      <c r="W491" s="158"/>
      <c r="X491" s="158"/>
      <c r="Y491" s="158"/>
      <c r="Z491" s="158"/>
      <c r="AA491" s="158"/>
      <c r="AB491" s="158"/>
    </row>
    <row r="492" spans="1:28" x14ac:dyDescent="0.3">
      <c r="A492" s="158"/>
      <c r="B492" s="158"/>
      <c r="C492" s="158"/>
      <c r="D492" s="158"/>
      <c r="E492" s="158"/>
      <c r="F492" s="158"/>
      <c r="G492" s="158"/>
      <c r="H492" s="158"/>
      <c r="I492" s="158"/>
      <c r="J492" s="158"/>
      <c r="K492" s="158"/>
      <c r="L492" s="158"/>
      <c r="M492" s="158"/>
      <c r="N492" s="158"/>
      <c r="O492" s="158"/>
      <c r="P492" s="158"/>
      <c r="Q492" s="158"/>
      <c r="R492" s="158"/>
      <c r="S492" s="158"/>
      <c r="T492" s="158"/>
      <c r="U492" s="158"/>
      <c r="V492" s="158"/>
      <c r="W492" s="158"/>
      <c r="X492" s="158"/>
      <c r="Y492" s="158"/>
      <c r="Z492" s="158"/>
      <c r="AA492" s="158"/>
      <c r="AB492" s="158"/>
    </row>
    <row r="493" spans="1:28" x14ac:dyDescent="0.3">
      <c r="A493" s="158"/>
      <c r="B493" s="158"/>
      <c r="C493" s="158"/>
      <c r="D493" s="158"/>
      <c r="E493" s="158"/>
      <c r="F493" s="158"/>
      <c r="G493" s="158"/>
      <c r="H493" s="158"/>
      <c r="I493" s="158"/>
      <c r="J493" s="158"/>
      <c r="K493" s="158"/>
      <c r="L493" s="158"/>
      <c r="M493" s="158"/>
      <c r="N493" s="158"/>
      <c r="O493" s="158"/>
      <c r="P493" s="158"/>
      <c r="Q493" s="158"/>
      <c r="R493" s="158"/>
      <c r="S493" s="158"/>
      <c r="T493" s="158"/>
      <c r="U493" s="158"/>
      <c r="V493" s="158"/>
      <c r="W493" s="158"/>
      <c r="X493" s="158"/>
      <c r="Y493" s="158"/>
      <c r="Z493" s="158"/>
      <c r="AA493" s="158"/>
      <c r="AB493" s="158"/>
    </row>
    <row r="494" spans="1:28" x14ac:dyDescent="0.3">
      <c r="A494" s="158"/>
      <c r="B494" s="158"/>
      <c r="C494" s="158"/>
      <c r="D494" s="158"/>
      <c r="E494" s="158"/>
      <c r="F494" s="158"/>
      <c r="G494" s="158"/>
      <c r="H494" s="158"/>
      <c r="I494" s="158"/>
      <c r="J494" s="158"/>
      <c r="K494" s="158"/>
      <c r="L494" s="158"/>
      <c r="M494" s="158"/>
      <c r="N494" s="158"/>
      <c r="O494" s="158"/>
      <c r="P494" s="158"/>
      <c r="Q494" s="158"/>
      <c r="R494" s="158"/>
      <c r="S494" s="158"/>
      <c r="T494" s="158"/>
      <c r="U494" s="158"/>
      <c r="V494" s="158"/>
      <c r="W494" s="158"/>
      <c r="X494" s="158"/>
      <c r="Y494" s="158"/>
      <c r="Z494" s="158"/>
      <c r="AA494" s="158"/>
      <c r="AB494" s="158"/>
    </row>
    <row r="495" spans="1:28" x14ac:dyDescent="0.3">
      <c r="A495" s="158"/>
      <c r="B495" s="158"/>
      <c r="C495" s="158"/>
      <c r="D495" s="158"/>
      <c r="E495" s="158"/>
      <c r="F495" s="158"/>
      <c r="G495" s="158"/>
      <c r="H495" s="158"/>
      <c r="I495" s="158"/>
      <c r="J495" s="158"/>
      <c r="K495" s="158"/>
      <c r="L495" s="158"/>
      <c r="M495" s="158"/>
      <c r="N495" s="158"/>
      <c r="O495" s="158"/>
      <c r="P495" s="158"/>
      <c r="Q495" s="158"/>
      <c r="R495" s="158"/>
      <c r="S495" s="158"/>
      <c r="T495" s="158"/>
      <c r="U495" s="158"/>
      <c r="V495" s="158"/>
      <c r="W495" s="158"/>
      <c r="X495" s="158"/>
      <c r="Y495" s="158"/>
      <c r="Z495" s="158"/>
      <c r="AA495" s="158"/>
      <c r="AB495" s="158"/>
    </row>
    <row r="496" spans="1:28" x14ac:dyDescent="0.3">
      <c r="A496" s="158"/>
      <c r="B496" s="158"/>
      <c r="C496" s="158"/>
      <c r="D496" s="158"/>
      <c r="E496" s="158"/>
      <c r="F496" s="158"/>
      <c r="G496" s="158"/>
      <c r="H496" s="158"/>
      <c r="I496" s="158"/>
      <c r="J496" s="158"/>
      <c r="K496" s="158"/>
      <c r="L496" s="158"/>
      <c r="M496" s="158"/>
      <c r="N496" s="158"/>
      <c r="O496" s="158"/>
      <c r="P496" s="158"/>
      <c r="Q496" s="158"/>
      <c r="R496" s="158"/>
      <c r="S496" s="158"/>
      <c r="T496" s="158"/>
      <c r="U496" s="158"/>
      <c r="V496" s="158"/>
      <c r="W496" s="158"/>
      <c r="X496" s="158"/>
      <c r="Y496" s="158"/>
      <c r="Z496" s="158"/>
      <c r="AA496" s="158"/>
      <c r="AB496" s="158"/>
    </row>
    <row r="497" spans="1:28" x14ac:dyDescent="0.3">
      <c r="A497" s="158"/>
      <c r="B497" s="158"/>
      <c r="C497" s="158"/>
      <c r="D497" s="158"/>
      <c r="E497" s="158"/>
      <c r="F497" s="158"/>
      <c r="G497" s="158"/>
      <c r="H497" s="158"/>
      <c r="I497" s="158"/>
      <c r="J497" s="158"/>
      <c r="K497" s="158"/>
      <c r="L497" s="158"/>
      <c r="M497" s="158"/>
      <c r="N497" s="158"/>
      <c r="O497" s="158"/>
      <c r="P497" s="158"/>
      <c r="Q497" s="158"/>
      <c r="R497" s="158"/>
      <c r="S497" s="158"/>
      <c r="T497" s="158"/>
      <c r="U497" s="158"/>
      <c r="V497" s="158"/>
      <c r="W497" s="158"/>
      <c r="X497" s="158"/>
      <c r="Y497" s="158"/>
      <c r="Z497" s="158"/>
      <c r="AA497" s="158"/>
      <c r="AB497" s="158"/>
    </row>
    <row r="498" spans="1:28" x14ac:dyDescent="0.3">
      <c r="A498" s="158"/>
      <c r="B498" s="158"/>
      <c r="C498" s="158"/>
      <c r="D498" s="158"/>
      <c r="E498" s="158"/>
      <c r="F498" s="158"/>
      <c r="G498" s="158"/>
      <c r="H498" s="158"/>
      <c r="I498" s="158"/>
      <c r="J498" s="158"/>
      <c r="K498" s="158"/>
      <c r="L498" s="158"/>
      <c r="M498" s="158"/>
      <c r="N498" s="158"/>
      <c r="O498" s="158"/>
      <c r="P498" s="158"/>
      <c r="Q498" s="158"/>
      <c r="R498" s="158"/>
      <c r="S498" s="158"/>
      <c r="T498" s="158"/>
      <c r="U498" s="158"/>
      <c r="V498" s="158"/>
      <c r="W498" s="158"/>
      <c r="X498" s="158"/>
      <c r="Y498" s="158"/>
      <c r="Z498" s="158"/>
      <c r="AA498" s="158"/>
      <c r="AB498" s="158"/>
    </row>
    <row r="499" spans="1:28" x14ac:dyDescent="0.3">
      <c r="A499" s="158"/>
      <c r="B499" s="158"/>
      <c r="C499" s="158"/>
      <c r="D499" s="158"/>
      <c r="E499" s="158"/>
      <c r="F499" s="158"/>
      <c r="G499" s="158"/>
      <c r="H499" s="158"/>
      <c r="I499" s="158"/>
      <c r="J499" s="158"/>
      <c r="K499" s="158"/>
      <c r="L499" s="158"/>
      <c r="M499" s="158"/>
      <c r="N499" s="158"/>
      <c r="O499" s="158"/>
      <c r="P499" s="158"/>
      <c r="Q499" s="158"/>
      <c r="R499" s="158"/>
      <c r="S499" s="158"/>
      <c r="T499" s="158"/>
      <c r="U499" s="158"/>
      <c r="V499" s="158"/>
      <c r="W499" s="158"/>
      <c r="X499" s="158"/>
      <c r="Y499" s="158"/>
      <c r="Z499" s="158"/>
      <c r="AA499" s="158"/>
      <c r="AB499" s="158"/>
    </row>
    <row r="500" spans="1:28" x14ac:dyDescent="0.3">
      <c r="A500" s="158"/>
      <c r="B500" s="158"/>
      <c r="C500" s="158"/>
      <c r="D500" s="158"/>
      <c r="E500" s="158"/>
      <c r="F500" s="158"/>
      <c r="G500" s="158"/>
      <c r="H500" s="158"/>
      <c r="I500" s="158"/>
      <c r="J500" s="158"/>
      <c r="K500" s="158"/>
      <c r="L500" s="158"/>
      <c r="M500" s="158"/>
      <c r="N500" s="158"/>
      <c r="O500" s="158"/>
      <c r="P500" s="158"/>
      <c r="Q500" s="158"/>
      <c r="R500" s="158"/>
      <c r="S500" s="158"/>
      <c r="T500" s="158"/>
      <c r="U500" s="158"/>
      <c r="V500" s="158"/>
      <c r="W500" s="158"/>
      <c r="X500" s="158"/>
      <c r="Y500" s="158"/>
      <c r="Z500" s="158"/>
      <c r="AA500" s="158"/>
      <c r="AB500" s="158"/>
    </row>
    <row r="501" spans="1:28" x14ac:dyDescent="0.3">
      <c r="A501" s="158"/>
      <c r="B501" s="158"/>
      <c r="C501" s="158"/>
      <c r="D501" s="158"/>
      <c r="E501" s="158"/>
      <c r="F501" s="158"/>
      <c r="G501" s="158"/>
      <c r="H501" s="158"/>
      <c r="I501" s="158"/>
      <c r="J501" s="158"/>
      <c r="K501" s="158"/>
      <c r="L501" s="158"/>
      <c r="M501" s="158"/>
      <c r="N501" s="158"/>
      <c r="O501" s="158"/>
      <c r="P501" s="158"/>
      <c r="Q501" s="158"/>
      <c r="R501" s="158"/>
      <c r="S501" s="158"/>
      <c r="T501" s="158"/>
      <c r="U501" s="158"/>
      <c r="V501" s="158"/>
      <c r="W501" s="158"/>
      <c r="X501" s="158"/>
      <c r="Y501" s="158"/>
      <c r="Z501" s="158"/>
      <c r="AA501" s="158"/>
      <c r="AB501" s="158"/>
    </row>
    <row r="502" spans="1:28" x14ac:dyDescent="0.3">
      <c r="A502" s="158"/>
      <c r="B502" s="158"/>
      <c r="C502" s="158"/>
      <c r="D502" s="158"/>
      <c r="E502" s="158"/>
      <c r="F502" s="158"/>
      <c r="G502" s="158"/>
      <c r="H502" s="158"/>
      <c r="I502" s="158"/>
      <c r="J502" s="158"/>
      <c r="K502" s="158"/>
      <c r="L502" s="158"/>
      <c r="M502" s="158"/>
      <c r="N502" s="158"/>
      <c r="O502" s="158"/>
      <c r="P502" s="158"/>
      <c r="Q502" s="158"/>
      <c r="R502" s="158"/>
      <c r="S502" s="158"/>
      <c r="T502" s="158"/>
      <c r="U502" s="158"/>
      <c r="V502" s="158"/>
      <c r="W502" s="158"/>
      <c r="X502" s="158"/>
      <c r="Y502" s="158"/>
      <c r="Z502" s="158"/>
      <c r="AA502" s="158"/>
      <c r="AB502" s="158"/>
    </row>
    <row r="503" spans="1:28" x14ac:dyDescent="0.3">
      <c r="A503" s="158"/>
      <c r="B503" s="158"/>
      <c r="C503" s="158"/>
      <c r="D503" s="158"/>
      <c r="E503" s="158"/>
      <c r="F503" s="158"/>
      <c r="G503" s="158"/>
      <c r="H503" s="158"/>
      <c r="I503" s="158"/>
      <c r="J503" s="158"/>
      <c r="K503" s="158"/>
      <c r="L503" s="158"/>
      <c r="M503" s="158"/>
      <c r="N503" s="158"/>
      <c r="O503" s="158"/>
      <c r="P503" s="158"/>
      <c r="Q503" s="158"/>
      <c r="R503" s="158"/>
      <c r="S503" s="158"/>
      <c r="T503" s="158"/>
      <c r="U503" s="158"/>
      <c r="V503" s="158"/>
      <c r="W503" s="158"/>
      <c r="X503" s="158"/>
      <c r="Y503" s="158"/>
      <c r="Z503" s="158"/>
      <c r="AA503" s="158"/>
      <c r="AB503" s="158"/>
    </row>
    <row r="504" spans="1:28" x14ac:dyDescent="0.3">
      <c r="A504" s="158"/>
      <c r="B504" s="158"/>
      <c r="C504" s="158"/>
      <c r="D504" s="158"/>
      <c r="E504" s="158"/>
      <c r="F504" s="158"/>
      <c r="G504" s="158"/>
      <c r="H504" s="158"/>
      <c r="I504" s="158"/>
      <c r="J504" s="158"/>
      <c r="K504" s="158"/>
      <c r="L504" s="158"/>
      <c r="M504" s="158"/>
      <c r="N504" s="158"/>
      <c r="O504" s="158"/>
      <c r="P504" s="158"/>
      <c r="Q504" s="158"/>
      <c r="R504" s="158"/>
      <c r="S504" s="158"/>
      <c r="T504" s="158"/>
      <c r="U504" s="158"/>
      <c r="V504" s="158"/>
      <c r="W504" s="158"/>
      <c r="X504" s="158"/>
      <c r="Y504" s="158"/>
      <c r="Z504" s="158"/>
      <c r="AA504" s="158"/>
      <c r="AB504" s="158"/>
    </row>
    <row r="505" spans="1:28" x14ac:dyDescent="0.3">
      <c r="A505" s="158"/>
      <c r="B505" s="158"/>
      <c r="C505" s="158"/>
      <c r="D505" s="158"/>
      <c r="E505" s="158"/>
      <c r="F505" s="158"/>
      <c r="G505" s="158"/>
      <c r="H505" s="158"/>
      <c r="I505" s="158"/>
      <c r="J505" s="158"/>
      <c r="K505" s="158"/>
      <c r="L505" s="158"/>
      <c r="M505" s="158"/>
      <c r="N505" s="158"/>
      <c r="O505" s="158"/>
      <c r="P505" s="158"/>
      <c r="Q505" s="158"/>
      <c r="R505" s="158"/>
      <c r="S505" s="158"/>
      <c r="T505" s="158"/>
      <c r="U505" s="158"/>
      <c r="V505" s="158"/>
      <c r="W505" s="158"/>
      <c r="X505" s="158"/>
      <c r="Y505" s="158"/>
      <c r="Z505" s="158"/>
      <c r="AA505" s="158"/>
      <c r="AB505" s="158"/>
    </row>
    <row r="506" spans="1:28" x14ac:dyDescent="0.3">
      <c r="A506" s="158"/>
      <c r="B506" s="158"/>
      <c r="C506" s="158"/>
      <c r="D506" s="158"/>
      <c r="E506" s="158"/>
      <c r="F506" s="158"/>
      <c r="G506" s="158"/>
      <c r="H506" s="158"/>
      <c r="I506" s="158"/>
      <c r="J506" s="158"/>
      <c r="K506" s="158"/>
      <c r="L506" s="158"/>
      <c r="M506" s="158"/>
      <c r="N506" s="158"/>
      <c r="O506" s="158"/>
      <c r="P506" s="158"/>
      <c r="Q506" s="158"/>
      <c r="R506" s="158"/>
      <c r="S506" s="158"/>
      <c r="T506" s="158"/>
      <c r="U506" s="158"/>
      <c r="V506" s="158"/>
      <c r="W506" s="158"/>
      <c r="X506" s="158"/>
      <c r="Y506" s="158"/>
      <c r="Z506" s="158"/>
      <c r="AA506" s="158"/>
      <c r="AB506" s="158"/>
    </row>
    <row r="507" spans="1:28" x14ac:dyDescent="0.3">
      <c r="A507" s="158"/>
      <c r="B507" s="158"/>
      <c r="C507" s="158"/>
      <c r="D507" s="158"/>
      <c r="E507" s="158"/>
      <c r="F507" s="158"/>
      <c r="G507" s="158"/>
      <c r="H507" s="158"/>
      <c r="I507" s="158"/>
      <c r="J507" s="158"/>
      <c r="K507" s="158"/>
      <c r="L507" s="158"/>
      <c r="M507" s="158"/>
      <c r="N507" s="158"/>
      <c r="O507" s="158"/>
      <c r="P507" s="158"/>
      <c r="Q507" s="158"/>
      <c r="R507" s="158"/>
      <c r="S507" s="158"/>
      <c r="T507" s="158"/>
      <c r="U507" s="158"/>
      <c r="V507" s="158"/>
      <c r="W507" s="158"/>
      <c r="X507" s="158"/>
      <c r="Y507" s="158"/>
      <c r="Z507" s="158"/>
      <c r="AA507" s="158"/>
      <c r="AB507" s="158"/>
    </row>
    <row r="508" spans="1:28" x14ac:dyDescent="0.3">
      <c r="A508" s="158"/>
      <c r="B508" s="158"/>
      <c r="C508" s="158"/>
      <c r="D508" s="158"/>
      <c r="E508" s="158"/>
      <c r="F508" s="158"/>
      <c r="G508" s="158"/>
      <c r="H508" s="158"/>
      <c r="I508" s="158"/>
      <c r="J508" s="158"/>
      <c r="K508" s="158"/>
      <c r="L508" s="158"/>
      <c r="M508" s="158"/>
      <c r="N508" s="158"/>
      <c r="O508" s="158"/>
      <c r="P508" s="158"/>
      <c r="Q508" s="158"/>
      <c r="R508" s="158"/>
      <c r="S508" s="158"/>
      <c r="T508" s="158"/>
      <c r="U508" s="158"/>
      <c r="V508" s="158"/>
      <c r="W508" s="158"/>
      <c r="X508" s="158"/>
      <c r="Y508" s="158"/>
      <c r="Z508" s="158"/>
      <c r="AA508" s="158"/>
      <c r="AB508" s="158"/>
    </row>
    <row r="509" spans="1:28" x14ac:dyDescent="0.3">
      <c r="A509" s="158"/>
      <c r="B509" s="158"/>
      <c r="C509" s="158"/>
      <c r="D509" s="158"/>
      <c r="E509" s="158"/>
      <c r="F509" s="158"/>
      <c r="G509" s="158"/>
      <c r="H509" s="158"/>
      <c r="I509" s="158"/>
      <c r="J509" s="158"/>
      <c r="K509" s="158"/>
      <c r="L509" s="158"/>
      <c r="M509" s="158"/>
      <c r="N509" s="158"/>
      <c r="O509" s="158"/>
      <c r="P509" s="158"/>
      <c r="Q509" s="158"/>
      <c r="R509" s="158"/>
      <c r="S509" s="158"/>
      <c r="T509" s="158"/>
      <c r="U509" s="158"/>
      <c r="V509" s="158"/>
      <c r="W509" s="158"/>
      <c r="X509" s="158"/>
      <c r="Y509" s="158"/>
      <c r="Z509" s="158"/>
      <c r="AA509" s="158"/>
      <c r="AB509" s="158"/>
    </row>
    <row r="510" spans="1:28" x14ac:dyDescent="0.3">
      <c r="A510" s="158"/>
      <c r="B510" s="158"/>
      <c r="C510" s="158"/>
      <c r="D510" s="158"/>
      <c r="E510" s="158"/>
      <c r="F510" s="158"/>
      <c r="G510" s="158"/>
      <c r="H510" s="158"/>
      <c r="I510" s="158"/>
      <c r="J510" s="158"/>
      <c r="K510" s="158"/>
      <c r="L510" s="158"/>
      <c r="M510" s="158"/>
      <c r="N510" s="158"/>
      <c r="O510" s="158"/>
      <c r="P510" s="158"/>
      <c r="Q510" s="158"/>
      <c r="R510" s="158"/>
      <c r="S510" s="158"/>
      <c r="T510" s="158"/>
      <c r="U510" s="158"/>
      <c r="V510" s="158"/>
      <c r="W510" s="158"/>
      <c r="X510" s="158"/>
      <c r="Y510" s="158"/>
      <c r="Z510" s="158"/>
      <c r="AA510" s="158"/>
      <c r="AB510" s="158"/>
    </row>
    <row r="511" spans="1:28" x14ac:dyDescent="0.3">
      <c r="A511" s="158"/>
      <c r="B511" s="158"/>
      <c r="C511" s="158"/>
      <c r="D511" s="158"/>
      <c r="E511" s="158"/>
      <c r="F511" s="158"/>
      <c r="G511" s="158"/>
      <c r="H511" s="158"/>
      <c r="I511" s="158"/>
      <c r="J511" s="158"/>
      <c r="K511" s="158"/>
      <c r="L511" s="158"/>
      <c r="M511" s="158"/>
      <c r="N511" s="158"/>
      <c r="O511" s="158"/>
      <c r="P511" s="158"/>
      <c r="Q511" s="158"/>
      <c r="R511" s="158"/>
      <c r="S511" s="158"/>
      <c r="T511" s="158"/>
      <c r="U511" s="158"/>
      <c r="V511" s="158"/>
      <c r="W511" s="158"/>
      <c r="X511" s="158"/>
      <c r="Y511" s="158"/>
      <c r="Z511" s="158"/>
      <c r="AA511" s="158"/>
      <c r="AB511" s="158"/>
    </row>
    <row r="512" spans="1:28" x14ac:dyDescent="0.3">
      <c r="A512" s="158"/>
      <c r="B512" s="158"/>
      <c r="C512" s="158"/>
      <c r="D512" s="158"/>
      <c r="E512" s="158"/>
      <c r="F512" s="158"/>
      <c r="G512" s="158"/>
      <c r="H512" s="158"/>
      <c r="I512" s="158"/>
      <c r="J512" s="158"/>
      <c r="K512" s="158"/>
      <c r="L512" s="158"/>
      <c r="M512" s="158"/>
      <c r="N512" s="158"/>
      <c r="O512" s="158"/>
      <c r="P512" s="158"/>
      <c r="Q512" s="158"/>
      <c r="R512" s="158"/>
      <c r="S512" s="158"/>
      <c r="T512" s="158"/>
      <c r="U512" s="158"/>
      <c r="V512" s="158"/>
      <c r="W512" s="158"/>
      <c r="X512" s="158"/>
      <c r="Y512" s="158"/>
      <c r="Z512" s="158"/>
      <c r="AA512" s="158"/>
      <c r="AB512" s="158"/>
    </row>
    <row r="513" spans="1:28" x14ac:dyDescent="0.3">
      <c r="A513" s="158"/>
      <c r="B513" s="158"/>
      <c r="C513" s="158"/>
      <c r="D513" s="158"/>
      <c r="E513" s="158"/>
      <c r="F513" s="158"/>
      <c r="G513" s="158"/>
      <c r="H513" s="158"/>
      <c r="I513" s="158"/>
      <c r="J513" s="158"/>
      <c r="K513" s="158"/>
      <c r="L513" s="158"/>
      <c r="M513" s="158"/>
      <c r="N513" s="158"/>
      <c r="O513" s="158"/>
      <c r="P513" s="158"/>
      <c r="Q513" s="158"/>
      <c r="R513" s="158"/>
      <c r="S513" s="158"/>
      <c r="T513" s="158"/>
      <c r="U513" s="158"/>
      <c r="V513" s="158"/>
      <c r="W513" s="158"/>
      <c r="X513" s="158"/>
      <c r="Y513" s="158"/>
      <c r="Z513" s="158"/>
      <c r="AA513" s="158"/>
      <c r="AB513" s="158"/>
    </row>
    <row r="514" spans="1:28" x14ac:dyDescent="0.3">
      <c r="A514" s="158"/>
      <c r="B514" s="158"/>
      <c r="C514" s="158"/>
      <c r="D514" s="158"/>
      <c r="E514" s="158"/>
      <c r="F514" s="158"/>
      <c r="G514" s="158"/>
      <c r="H514" s="158"/>
      <c r="I514" s="158"/>
      <c r="J514" s="158"/>
      <c r="K514" s="158"/>
      <c r="L514" s="158"/>
      <c r="M514" s="158"/>
      <c r="N514" s="158"/>
      <c r="O514" s="158"/>
      <c r="P514" s="158"/>
      <c r="Q514" s="158"/>
      <c r="R514" s="158"/>
      <c r="S514" s="158"/>
      <c r="T514" s="158"/>
      <c r="U514" s="158"/>
      <c r="V514" s="158"/>
      <c r="W514" s="158"/>
      <c r="X514" s="158"/>
      <c r="Y514" s="158"/>
      <c r="Z514" s="158"/>
      <c r="AA514" s="158"/>
      <c r="AB514" s="158"/>
    </row>
    <row r="515" spans="1:28" x14ac:dyDescent="0.3">
      <c r="A515" s="158"/>
      <c r="B515" s="158"/>
      <c r="C515" s="158"/>
      <c r="D515" s="158"/>
      <c r="E515" s="158"/>
      <c r="F515" s="158"/>
      <c r="G515" s="158"/>
      <c r="H515" s="158"/>
      <c r="I515" s="158"/>
      <c r="J515" s="158"/>
      <c r="K515" s="158"/>
      <c r="L515" s="158"/>
      <c r="M515" s="158"/>
      <c r="N515" s="158"/>
      <c r="O515" s="158"/>
      <c r="P515" s="158"/>
      <c r="Q515" s="158"/>
      <c r="R515" s="158"/>
      <c r="S515" s="158"/>
      <c r="T515" s="158"/>
      <c r="U515" s="158"/>
      <c r="V515" s="158"/>
      <c r="W515" s="158"/>
      <c r="X515" s="158"/>
      <c r="Y515" s="158"/>
      <c r="Z515" s="158"/>
      <c r="AA515" s="158"/>
      <c r="AB515" s="158"/>
    </row>
    <row r="516" spans="1:28" x14ac:dyDescent="0.3">
      <c r="A516" s="158"/>
      <c r="B516" s="158"/>
      <c r="C516" s="158"/>
      <c r="D516" s="158"/>
      <c r="E516" s="158"/>
      <c r="F516" s="158"/>
      <c r="G516" s="158"/>
      <c r="H516" s="158"/>
      <c r="I516" s="158"/>
      <c r="J516" s="158"/>
      <c r="K516" s="158"/>
      <c r="L516" s="158"/>
      <c r="M516" s="158"/>
      <c r="N516" s="158"/>
      <c r="O516" s="158"/>
      <c r="P516" s="158"/>
      <c r="Q516" s="158"/>
      <c r="R516" s="158"/>
      <c r="S516" s="158"/>
      <c r="T516" s="158"/>
      <c r="U516" s="158"/>
      <c r="V516" s="158"/>
      <c r="W516" s="158"/>
      <c r="X516" s="158"/>
      <c r="Y516" s="158"/>
      <c r="Z516" s="158"/>
      <c r="AA516" s="158"/>
      <c r="AB516" s="158"/>
    </row>
    <row r="517" spans="1:28" x14ac:dyDescent="0.3">
      <c r="A517" s="158"/>
      <c r="B517" s="158"/>
      <c r="C517" s="158"/>
      <c r="D517" s="158"/>
      <c r="E517" s="158"/>
      <c r="F517" s="158"/>
      <c r="G517" s="158"/>
      <c r="H517" s="158"/>
      <c r="I517" s="158"/>
      <c r="J517" s="158"/>
      <c r="K517" s="158"/>
      <c r="L517" s="158"/>
      <c r="M517" s="158"/>
      <c r="N517" s="158"/>
      <c r="O517" s="158"/>
      <c r="P517" s="158"/>
      <c r="Q517" s="158"/>
      <c r="R517" s="158"/>
      <c r="S517" s="158"/>
      <c r="T517" s="158"/>
      <c r="U517" s="158"/>
      <c r="V517" s="158"/>
      <c r="W517" s="158"/>
      <c r="X517" s="158"/>
      <c r="Y517" s="158"/>
      <c r="Z517" s="158"/>
      <c r="AA517" s="158"/>
      <c r="AB517" s="158"/>
    </row>
    <row r="518" spans="1:28" x14ac:dyDescent="0.3">
      <c r="A518" s="158"/>
      <c r="B518" s="158"/>
      <c r="C518" s="158"/>
      <c r="D518" s="158"/>
      <c r="E518" s="158"/>
      <c r="F518" s="158"/>
      <c r="G518" s="158"/>
      <c r="H518" s="158"/>
      <c r="I518" s="158"/>
      <c r="J518" s="158"/>
      <c r="K518" s="158"/>
      <c r="L518" s="158"/>
      <c r="M518" s="158"/>
      <c r="N518" s="158"/>
      <c r="O518" s="158"/>
      <c r="P518" s="158"/>
      <c r="Q518" s="158"/>
      <c r="R518" s="158"/>
      <c r="S518" s="158"/>
      <c r="T518" s="158"/>
      <c r="U518" s="158"/>
      <c r="V518" s="158"/>
      <c r="W518" s="158"/>
      <c r="X518" s="158"/>
      <c r="Y518" s="158"/>
      <c r="Z518" s="158"/>
      <c r="AA518" s="158"/>
      <c r="AB518" s="158"/>
    </row>
    <row r="519" spans="1:28" x14ac:dyDescent="0.3">
      <c r="A519" s="158"/>
      <c r="B519" s="158"/>
      <c r="C519" s="158"/>
      <c r="D519" s="158"/>
      <c r="E519" s="158"/>
      <c r="F519" s="158"/>
      <c r="G519" s="158"/>
      <c r="H519" s="158"/>
      <c r="I519" s="158"/>
      <c r="J519" s="158"/>
      <c r="K519" s="158"/>
      <c r="L519" s="158"/>
      <c r="M519" s="158"/>
      <c r="N519" s="158"/>
      <c r="O519" s="158"/>
      <c r="P519" s="158"/>
      <c r="Q519" s="158"/>
      <c r="R519" s="158"/>
      <c r="S519" s="158"/>
      <c r="T519" s="158"/>
      <c r="U519" s="158"/>
      <c r="V519" s="158"/>
      <c r="W519" s="158"/>
      <c r="X519" s="158"/>
      <c r="Y519" s="158"/>
      <c r="Z519" s="158"/>
      <c r="AA519" s="158"/>
      <c r="AB519" s="158"/>
    </row>
    <row r="520" spans="1:28" x14ac:dyDescent="0.3">
      <c r="A520" s="158"/>
      <c r="B520" s="158"/>
      <c r="C520" s="158"/>
      <c r="D520" s="158"/>
      <c r="E520" s="158"/>
      <c r="F520" s="158"/>
      <c r="G520" s="158"/>
      <c r="H520" s="158"/>
      <c r="I520" s="158"/>
      <c r="J520" s="158"/>
      <c r="K520" s="158"/>
      <c r="L520" s="158"/>
      <c r="M520" s="158"/>
      <c r="N520" s="158"/>
      <c r="O520" s="158"/>
      <c r="P520" s="158"/>
      <c r="Q520" s="158"/>
      <c r="R520" s="158"/>
      <c r="S520" s="158"/>
      <c r="T520" s="158"/>
      <c r="U520" s="158"/>
      <c r="V520" s="158"/>
      <c r="W520" s="158"/>
      <c r="X520" s="158"/>
      <c r="Y520" s="158"/>
      <c r="Z520" s="158"/>
      <c r="AA520" s="158"/>
      <c r="AB520" s="158"/>
    </row>
    <row r="521" spans="1:28" x14ac:dyDescent="0.3">
      <c r="A521" s="158"/>
      <c r="B521" s="158"/>
      <c r="C521" s="158"/>
      <c r="D521" s="158"/>
      <c r="E521" s="158"/>
      <c r="F521" s="158"/>
      <c r="G521" s="158"/>
      <c r="H521" s="158"/>
      <c r="I521" s="158"/>
      <c r="J521" s="158"/>
      <c r="K521" s="158"/>
      <c r="L521" s="158"/>
      <c r="M521" s="158"/>
      <c r="N521" s="158"/>
      <c r="O521" s="158"/>
      <c r="P521" s="158"/>
      <c r="Q521" s="158"/>
      <c r="R521" s="158"/>
      <c r="S521" s="158"/>
      <c r="T521" s="158"/>
      <c r="U521" s="158"/>
      <c r="V521" s="158"/>
      <c r="W521" s="158"/>
      <c r="X521" s="158"/>
      <c r="Y521" s="158"/>
      <c r="Z521" s="158"/>
      <c r="AA521" s="158"/>
      <c r="AB521" s="158"/>
    </row>
    <row r="522" spans="1:28" x14ac:dyDescent="0.3">
      <c r="A522" s="158"/>
      <c r="B522" s="158"/>
      <c r="C522" s="158"/>
      <c r="D522" s="158"/>
      <c r="E522" s="158"/>
      <c r="F522" s="158"/>
      <c r="G522" s="158"/>
      <c r="H522" s="158"/>
      <c r="I522" s="158"/>
      <c r="J522" s="158"/>
      <c r="K522" s="158"/>
      <c r="L522" s="158"/>
      <c r="M522" s="158"/>
      <c r="N522" s="158"/>
      <c r="O522" s="158"/>
      <c r="P522" s="158"/>
      <c r="Q522" s="158"/>
      <c r="R522" s="158"/>
      <c r="S522" s="158"/>
      <c r="T522" s="158"/>
      <c r="U522" s="158"/>
      <c r="V522" s="158"/>
      <c r="W522" s="158"/>
      <c r="X522" s="158"/>
      <c r="Y522" s="158"/>
      <c r="Z522" s="158"/>
      <c r="AA522" s="158"/>
      <c r="AB522" s="158"/>
    </row>
    <row r="523" spans="1:28" x14ac:dyDescent="0.3">
      <c r="A523" s="158"/>
      <c r="B523" s="158"/>
      <c r="C523" s="158"/>
      <c r="D523" s="158"/>
      <c r="E523" s="158"/>
      <c r="F523" s="158"/>
      <c r="G523" s="158"/>
      <c r="H523" s="158"/>
      <c r="I523" s="158"/>
      <c r="J523" s="158"/>
      <c r="K523" s="158"/>
      <c r="L523" s="158"/>
      <c r="M523" s="158"/>
      <c r="N523" s="158"/>
      <c r="O523" s="158"/>
      <c r="P523" s="158"/>
      <c r="Q523" s="158"/>
      <c r="R523" s="158"/>
      <c r="S523" s="158"/>
      <c r="T523" s="158"/>
      <c r="U523" s="158"/>
      <c r="V523" s="158"/>
      <c r="W523" s="158"/>
      <c r="X523" s="158"/>
      <c r="Y523" s="158"/>
      <c r="Z523" s="158"/>
      <c r="AA523" s="158"/>
      <c r="AB523" s="158"/>
    </row>
    <row r="524" spans="1:28" x14ac:dyDescent="0.3">
      <c r="A524" s="158"/>
      <c r="B524" s="158"/>
      <c r="C524" s="158"/>
      <c r="D524" s="158"/>
      <c r="E524" s="158"/>
      <c r="F524" s="158"/>
      <c r="G524" s="158"/>
      <c r="H524" s="158"/>
      <c r="I524" s="158"/>
      <c r="J524" s="158"/>
      <c r="K524" s="158"/>
      <c r="L524" s="158"/>
      <c r="M524" s="158"/>
      <c r="N524" s="158"/>
      <c r="O524" s="158"/>
      <c r="P524" s="158"/>
      <c r="Q524" s="158"/>
      <c r="R524" s="158"/>
      <c r="S524" s="158"/>
      <c r="T524" s="158"/>
      <c r="U524" s="158"/>
      <c r="V524" s="158"/>
      <c r="W524" s="158"/>
      <c r="X524" s="158"/>
      <c r="Y524" s="158"/>
      <c r="Z524" s="158"/>
      <c r="AA524" s="158"/>
      <c r="AB524" s="158"/>
    </row>
    <row r="525" spans="1:28" x14ac:dyDescent="0.3">
      <c r="A525" s="158"/>
      <c r="B525" s="158"/>
      <c r="C525" s="158"/>
      <c r="D525" s="158"/>
      <c r="E525" s="158"/>
      <c r="F525" s="158"/>
      <c r="G525" s="158"/>
      <c r="H525" s="158"/>
      <c r="I525" s="158"/>
      <c r="J525" s="158"/>
      <c r="K525" s="158"/>
      <c r="L525" s="158"/>
      <c r="M525" s="158"/>
      <c r="N525" s="158"/>
      <c r="O525" s="158"/>
      <c r="P525" s="158"/>
      <c r="Q525" s="158"/>
      <c r="R525" s="158"/>
      <c r="S525" s="158"/>
      <c r="T525" s="158"/>
      <c r="U525" s="158"/>
      <c r="V525" s="158"/>
      <c r="W525" s="158"/>
      <c r="X525" s="158"/>
      <c r="Y525" s="158"/>
      <c r="Z525" s="158"/>
      <c r="AA525" s="158"/>
      <c r="AB525" s="158"/>
    </row>
    <row r="526" spans="1:28" x14ac:dyDescent="0.3">
      <c r="A526" s="158"/>
      <c r="B526" s="158"/>
      <c r="C526" s="158"/>
      <c r="D526" s="158"/>
      <c r="E526" s="158"/>
      <c r="F526" s="158"/>
      <c r="G526" s="158"/>
      <c r="H526" s="158"/>
      <c r="I526" s="158"/>
      <c r="J526" s="158"/>
      <c r="K526" s="158"/>
      <c r="L526" s="158"/>
      <c r="M526" s="158"/>
      <c r="N526" s="158"/>
      <c r="O526" s="158"/>
      <c r="P526" s="158"/>
      <c r="Q526" s="158"/>
      <c r="R526" s="158"/>
      <c r="S526" s="158"/>
      <c r="T526" s="158"/>
      <c r="U526" s="158"/>
      <c r="V526" s="158"/>
      <c r="W526" s="158"/>
      <c r="X526" s="158"/>
      <c r="Y526" s="158"/>
      <c r="Z526" s="158"/>
      <c r="AA526" s="158"/>
      <c r="AB526" s="158"/>
    </row>
    <row r="527" spans="1:28" x14ac:dyDescent="0.3">
      <c r="A527" s="158"/>
      <c r="B527" s="158"/>
      <c r="C527" s="158"/>
      <c r="D527" s="158"/>
      <c r="E527" s="158"/>
      <c r="F527" s="158"/>
      <c r="G527" s="158"/>
      <c r="H527" s="158"/>
      <c r="I527" s="158"/>
      <c r="J527" s="158"/>
      <c r="K527" s="158"/>
      <c r="L527" s="158"/>
      <c r="M527" s="158"/>
      <c r="N527" s="158"/>
      <c r="O527" s="158"/>
      <c r="P527" s="158"/>
      <c r="Q527" s="158"/>
      <c r="R527" s="158"/>
      <c r="S527" s="158"/>
      <c r="T527" s="158"/>
      <c r="U527" s="158"/>
      <c r="V527" s="158"/>
      <c r="W527" s="158"/>
      <c r="X527" s="158"/>
      <c r="Y527" s="158"/>
      <c r="Z527" s="158"/>
      <c r="AA527" s="158"/>
      <c r="AB527" s="158"/>
    </row>
    <row r="528" spans="1:28" x14ac:dyDescent="0.3">
      <c r="A528" s="158"/>
      <c r="B528" s="158"/>
      <c r="C528" s="158"/>
      <c r="D528" s="158"/>
      <c r="E528" s="158"/>
      <c r="F528" s="158"/>
      <c r="G528" s="158"/>
      <c r="H528" s="158"/>
      <c r="I528" s="158"/>
      <c r="J528" s="158"/>
      <c r="K528" s="158"/>
      <c r="L528" s="158"/>
      <c r="M528" s="158"/>
      <c r="N528" s="158"/>
      <c r="O528" s="158"/>
      <c r="P528" s="158"/>
      <c r="Q528" s="158"/>
      <c r="R528" s="158"/>
      <c r="S528" s="158"/>
      <c r="T528" s="158"/>
      <c r="U528" s="158"/>
      <c r="V528" s="158"/>
      <c r="W528" s="158"/>
      <c r="X528" s="158"/>
      <c r="Y528" s="158"/>
      <c r="Z528" s="158"/>
      <c r="AA528" s="158"/>
      <c r="AB528" s="158"/>
    </row>
    <row r="529" spans="1:28" x14ac:dyDescent="0.3">
      <c r="A529" s="158"/>
      <c r="B529" s="158"/>
      <c r="C529" s="158"/>
      <c r="D529" s="158"/>
      <c r="E529" s="158"/>
      <c r="F529" s="158"/>
      <c r="G529" s="158"/>
      <c r="H529" s="158"/>
      <c r="I529" s="158"/>
      <c r="J529" s="158"/>
      <c r="K529" s="158"/>
      <c r="L529" s="158"/>
      <c r="M529" s="158"/>
      <c r="N529" s="158"/>
      <c r="O529" s="158"/>
      <c r="P529" s="158"/>
      <c r="Q529" s="158"/>
      <c r="R529" s="158"/>
      <c r="S529" s="158"/>
      <c r="T529" s="158"/>
      <c r="U529" s="158"/>
      <c r="V529" s="158"/>
      <c r="W529" s="158"/>
      <c r="X529" s="158"/>
      <c r="Y529" s="158"/>
      <c r="Z529" s="158"/>
      <c r="AA529" s="158"/>
      <c r="AB529" s="158"/>
    </row>
    <row r="530" spans="1:28" x14ac:dyDescent="0.3">
      <c r="A530" s="158"/>
      <c r="B530" s="158"/>
      <c r="C530" s="158"/>
      <c r="D530" s="158"/>
      <c r="E530" s="158"/>
      <c r="F530" s="158"/>
      <c r="G530" s="158"/>
      <c r="H530" s="158"/>
      <c r="I530" s="158"/>
      <c r="J530" s="158"/>
      <c r="K530" s="158"/>
      <c r="L530" s="158"/>
      <c r="M530" s="158"/>
      <c r="N530" s="158"/>
      <c r="O530" s="158"/>
      <c r="P530" s="158"/>
      <c r="Q530" s="158"/>
      <c r="R530" s="158"/>
      <c r="S530" s="158"/>
      <c r="T530" s="158"/>
      <c r="U530" s="158"/>
      <c r="V530" s="158"/>
      <c r="W530" s="158"/>
      <c r="X530" s="158"/>
      <c r="Y530" s="158"/>
      <c r="Z530" s="158"/>
      <c r="AA530" s="158"/>
      <c r="AB530" s="158"/>
    </row>
    <row r="531" spans="1:28" x14ac:dyDescent="0.3">
      <c r="A531" s="158"/>
      <c r="B531" s="158"/>
      <c r="C531" s="158"/>
      <c r="D531" s="158"/>
      <c r="E531" s="158"/>
      <c r="F531" s="158"/>
      <c r="G531" s="158"/>
      <c r="H531" s="158"/>
      <c r="I531" s="158"/>
      <c r="J531" s="158"/>
      <c r="K531" s="158"/>
      <c r="L531" s="158"/>
      <c r="M531" s="158"/>
      <c r="N531" s="158"/>
      <c r="O531" s="158"/>
      <c r="P531" s="158"/>
      <c r="Q531" s="158"/>
      <c r="R531" s="158"/>
      <c r="S531" s="158"/>
      <c r="T531" s="158"/>
      <c r="U531" s="158"/>
      <c r="V531" s="158"/>
      <c r="W531" s="158"/>
      <c r="X531" s="158"/>
      <c r="Y531" s="158"/>
      <c r="Z531" s="158"/>
      <c r="AA531" s="158"/>
      <c r="AB531" s="158"/>
    </row>
    <row r="532" spans="1:28" x14ac:dyDescent="0.3">
      <c r="A532" s="158"/>
      <c r="B532" s="158"/>
      <c r="C532" s="158"/>
      <c r="D532" s="158"/>
      <c r="E532" s="158"/>
      <c r="F532" s="158"/>
      <c r="G532" s="158"/>
      <c r="H532" s="158"/>
      <c r="I532" s="158"/>
      <c r="J532" s="158"/>
      <c r="K532" s="158"/>
      <c r="L532" s="158"/>
      <c r="M532" s="158"/>
      <c r="N532" s="158"/>
      <c r="O532" s="158"/>
      <c r="P532" s="158"/>
      <c r="Q532" s="158"/>
      <c r="R532" s="158"/>
      <c r="S532" s="158"/>
      <c r="T532" s="158"/>
      <c r="U532" s="158"/>
      <c r="V532" s="158"/>
      <c r="W532" s="158"/>
      <c r="X532" s="158"/>
      <c r="Y532" s="158"/>
      <c r="Z532" s="158"/>
      <c r="AA532" s="158"/>
      <c r="AB532" s="158"/>
    </row>
    <row r="533" spans="1:28" x14ac:dyDescent="0.3">
      <c r="A533" s="158"/>
      <c r="B533" s="158"/>
      <c r="C533" s="158"/>
      <c r="D533" s="158"/>
      <c r="E533" s="158"/>
      <c r="F533" s="158"/>
      <c r="G533" s="158"/>
      <c r="H533" s="158"/>
      <c r="I533" s="158"/>
      <c r="J533" s="158"/>
      <c r="K533" s="158"/>
      <c r="L533" s="158"/>
      <c r="M533" s="158"/>
      <c r="N533" s="158"/>
      <c r="O533" s="158"/>
      <c r="P533" s="158"/>
      <c r="Q533" s="158"/>
      <c r="R533" s="158"/>
      <c r="S533" s="158"/>
      <c r="T533" s="158"/>
      <c r="U533" s="158"/>
      <c r="V533" s="158"/>
      <c r="W533" s="158"/>
      <c r="X533" s="158"/>
      <c r="Y533" s="158"/>
      <c r="Z533" s="158"/>
      <c r="AA533" s="158"/>
      <c r="AB533" s="158"/>
    </row>
    <row r="534" spans="1:28" x14ac:dyDescent="0.3">
      <c r="A534" s="158"/>
      <c r="B534" s="158"/>
      <c r="C534" s="158"/>
      <c r="D534" s="158"/>
      <c r="E534" s="158"/>
      <c r="F534" s="158"/>
      <c r="G534" s="158"/>
      <c r="H534" s="158"/>
      <c r="I534" s="158"/>
      <c r="J534" s="158"/>
      <c r="K534" s="158"/>
      <c r="L534" s="158"/>
      <c r="M534" s="158"/>
      <c r="N534" s="158"/>
      <c r="O534" s="158"/>
      <c r="P534" s="158"/>
      <c r="Q534" s="158"/>
      <c r="R534" s="158"/>
      <c r="S534" s="158"/>
      <c r="T534" s="158"/>
      <c r="U534" s="158"/>
      <c r="V534" s="158"/>
      <c r="W534" s="158"/>
      <c r="X534" s="158"/>
      <c r="Y534" s="158"/>
      <c r="Z534" s="158"/>
      <c r="AA534" s="158"/>
      <c r="AB534" s="158"/>
    </row>
    <row r="535" spans="1:28" x14ac:dyDescent="0.3">
      <c r="A535" s="158"/>
      <c r="B535" s="158"/>
      <c r="C535" s="158"/>
      <c r="D535" s="158"/>
      <c r="E535" s="158"/>
      <c r="F535" s="158"/>
      <c r="G535" s="158"/>
      <c r="H535" s="158"/>
      <c r="I535" s="158"/>
      <c r="J535" s="158"/>
      <c r="K535" s="158"/>
      <c r="L535" s="158"/>
      <c r="M535" s="158"/>
      <c r="N535" s="158"/>
      <c r="O535" s="158"/>
      <c r="P535" s="158"/>
      <c r="Q535" s="158"/>
      <c r="R535" s="158"/>
      <c r="S535" s="158"/>
      <c r="T535" s="158"/>
      <c r="U535" s="158"/>
      <c r="V535" s="158"/>
      <c r="W535" s="158"/>
      <c r="X535" s="158"/>
      <c r="Y535" s="158"/>
      <c r="Z535" s="158"/>
      <c r="AA535" s="158"/>
      <c r="AB535" s="158"/>
    </row>
    <row r="536" spans="1:28" x14ac:dyDescent="0.3">
      <c r="A536" s="158"/>
      <c r="B536" s="158"/>
      <c r="C536" s="158"/>
      <c r="D536" s="158"/>
      <c r="E536" s="158"/>
      <c r="F536" s="158"/>
      <c r="G536" s="158"/>
      <c r="H536" s="158"/>
      <c r="I536" s="158"/>
      <c r="J536" s="158"/>
      <c r="K536" s="158"/>
      <c r="L536" s="158"/>
      <c r="M536" s="158"/>
      <c r="N536" s="158"/>
      <c r="O536" s="158"/>
      <c r="P536" s="158"/>
      <c r="Q536" s="158"/>
      <c r="R536" s="158"/>
      <c r="S536" s="158"/>
      <c r="T536" s="158"/>
      <c r="U536" s="158"/>
      <c r="V536" s="158"/>
      <c r="W536" s="158"/>
      <c r="X536" s="158"/>
      <c r="Y536" s="158"/>
      <c r="Z536" s="158"/>
      <c r="AA536" s="158"/>
      <c r="AB536" s="158"/>
    </row>
  </sheetData>
  <sheetProtection algorithmName="SHA-512" hashValue="Ae/EPkR0p4lDUiNMdELQW8RrQ9CpgT4A7WIzjFQOgCzItzXHXyUlaJGB7ZYsiyrrPGFNUvHkwP3oDVKY3JxiCA==" saltValue="Ni6gZslqOfpetK41t+DjHQ==" spinCount="100000" sheet="1"/>
  <mergeCells count="8">
    <mergeCell ref="A3:F3"/>
    <mergeCell ref="A32:D32"/>
    <mergeCell ref="A5:D5"/>
    <mergeCell ref="A9:D9"/>
    <mergeCell ref="A11:D11"/>
    <mergeCell ref="A19:D19"/>
    <mergeCell ref="A23:D23"/>
    <mergeCell ref="A29:D29"/>
  </mergeCells>
  <hyperlinks>
    <hyperlink ref="A1" location="Índice!A1" display="Devolver a Índice" xr:uid="{56AAB9E4-97E8-4FE4-8566-C860368B143D}"/>
  </hyperlinks>
  <pageMargins left="0.7" right="0.7" top="0.75" bottom="0.75" header="0.3" footer="0.3"/>
  <pageSetup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F52094F-83B0-477A-A5CC-756A4378B68C}">
          <x14:formula1>
            <xm:f>Sistematización!$K$3:$K$8</xm:f>
          </x14:formula1>
          <xm:sqref>A6:A8</xm:sqref>
        </x14:dataValidation>
        <x14:dataValidation type="list" allowBlank="1" showInputMessage="1" showErrorMessage="1" xr:uid="{52AAB7E4-6854-4EEB-8C5F-D5417B5CA665}">
          <x14:formula1>
            <xm:f>Sistematización!$K$10:$K$14</xm:f>
          </x14:formula1>
          <xm:sqref>A10</xm:sqref>
        </x14:dataValidation>
        <x14:dataValidation type="list" allowBlank="1" showInputMessage="1" showErrorMessage="1" xr:uid="{9BF8829D-769D-4F02-9FD1-0256E8BC5F3D}">
          <x14:formula1>
            <xm:f>Sistematización!$K$16:$K$23</xm:f>
          </x14:formula1>
          <xm:sqref>A12:A18</xm:sqref>
        </x14:dataValidation>
        <x14:dataValidation type="list" allowBlank="1" showInputMessage="1" showErrorMessage="1" xr:uid="{9D869694-E446-4AEB-86BC-C22DA30E5F5F}">
          <x14:formula1>
            <xm:f>Sistematización!$K$25:$K$32</xm:f>
          </x14:formula1>
          <xm:sqref>A20:A22</xm:sqref>
        </x14:dataValidation>
        <x14:dataValidation type="list" allowBlank="1" showInputMessage="1" showErrorMessage="1" xr:uid="{496C69B2-7962-4855-9EEC-BCAE09E34948}">
          <x14:formula1>
            <xm:f>Sistematización!$K$34:$K$38</xm:f>
          </x14:formula1>
          <xm:sqref>A24:A28</xm:sqref>
        </x14:dataValidation>
        <x14:dataValidation type="list" allowBlank="1" showInputMessage="1" showErrorMessage="1" xr:uid="{C8951462-C04E-4B60-B217-358F506EFA0F}">
          <x14:formula1>
            <xm:f>Sistematización!$K$40:$K$43</xm:f>
          </x14:formula1>
          <xm:sqref>A30:A31</xm:sqref>
        </x14:dataValidation>
        <x14:dataValidation type="list" allowBlank="1" showInputMessage="1" showErrorMessage="1" xr:uid="{AEF00CE6-95BE-4E3E-88A4-328A5EF3F5B0}">
          <x14:formula1>
            <xm:f>Sistematización!$K$45:$K$46</xm:f>
          </x14:formula1>
          <xm:sqref>A33:A34</xm:sqref>
        </x14:dataValidation>
        <x14:dataValidation type="list" allowBlank="1" showInputMessage="1" showErrorMessage="1" xr:uid="{1C8280D3-CE23-4632-A0A7-D45B5D5EE9E1}">
          <x14:formula1>
            <xm:f>Sistematización!$I$13:$I$25</xm:f>
          </x14:formula1>
          <xm:sqref>C6:C8 C10:C34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EF001-B84C-49C3-BDF2-1731AA31E271}">
  <dimension ref="A1:K230"/>
  <sheetViews>
    <sheetView topLeftCell="A197" workbookViewId="0">
      <selection activeCell="C211" sqref="C211"/>
    </sheetView>
  </sheetViews>
  <sheetFormatPr baseColWidth="10" defaultRowHeight="14.4" x14ac:dyDescent="0.3"/>
  <cols>
    <col min="1" max="10" width="11.5546875" style="119"/>
    <col min="11" max="11" width="17.88671875" style="119" customWidth="1"/>
    <col min="12" max="16384" width="11.5546875" style="119"/>
  </cols>
  <sheetData>
    <row r="1" spans="1:11" x14ac:dyDescent="0.3">
      <c r="A1" s="119" t="s">
        <v>507</v>
      </c>
    </row>
    <row r="2" spans="1:11" x14ac:dyDescent="0.3">
      <c r="A2" s="119" t="s">
        <v>333</v>
      </c>
    </row>
    <row r="3" spans="1:11" x14ac:dyDescent="0.3">
      <c r="A3" s="119" t="s">
        <v>332</v>
      </c>
    </row>
    <row r="4" spans="1:11" x14ac:dyDescent="0.3">
      <c r="A4" s="119" t="s">
        <v>331</v>
      </c>
      <c r="K4" s="153" t="s">
        <v>508</v>
      </c>
    </row>
    <row r="5" spans="1:11" x14ac:dyDescent="0.3">
      <c r="A5" s="119" t="s">
        <v>330</v>
      </c>
    </row>
    <row r="6" spans="1:11" x14ac:dyDescent="0.3">
      <c r="A6" s="119" t="s">
        <v>506</v>
      </c>
    </row>
    <row r="7" spans="1:11" x14ac:dyDescent="0.3">
      <c r="A7" s="119" t="s">
        <v>505</v>
      </c>
    </row>
    <row r="8" spans="1:11" x14ac:dyDescent="0.3">
      <c r="A8" s="119" t="s">
        <v>504</v>
      </c>
    </row>
    <row r="9" spans="1:11" x14ac:dyDescent="0.3">
      <c r="A9" s="119" t="s">
        <v>503</v>
      </c>
    </row>
    <row r="10" spans="1:11" x14ac:dyDescent="0.3">
      <c r="A10" s="119" t="s">
        <v>502</v>
      </c>
    </row>
    <row r="11" spans="1:11" x14ac:dyDescent="0.3">
      <c r="A11" s="119" t="s">
        <v>501</v>
      </c>
    </row>
    <row r="12" spans="1:11" x14ac:dyDescent="0.3">
      <c r="A12" s="119" t="s">
        <v>500</v>
      </c>
    </row>
    <row r="13" spans="1:11" x14ac:dyDescent="0.3">
      <c r="A13" s="119" t="s">
        <v>499</v>
      </c>
    </row>
    <row r="14" spans="1:11" x14ac:dyDescent="0.3">
      <c r="A14" s="119" t="s">
        <v>498</v>
      </c>
    </row>
    <row r="15" spans="1:11" x14ac:dyDescent="0.3">
      <c r="A15" s="119" t="s">
        <v>497</v>
      </c>
    </row>
    <row r="16" spans="1:11" x14ac:dyDescent="0.3">
      <c r="A16" s="119" t="s">
        <v>496</v>
      </c>
    </row>
    <row r="17" spans="1:1" x14ac:dyDescent="0.3">
      <c r="A17" s="119" t="s">
        <v>495</v>
      </c>
    </row>
    <row r="18" spans="1:1" x14ac:dyDescent="0.3">
      <c r="A18" s="119" t="s">
        <v>494</v>
      </c>
    </row>
    <row r="19" spans="1:1" x14ac:dyDescent="0.3">
      <c r="A19" s="119" t="s">
        <v>493</v>
      </c>
    </row>
    <row r="20" spans="1:1" x14ac:dyDescent="0.3">
      <c r="A20" s="119" t="s">
        <v>492</v>
      </c>
    </row>
    <row r="21" spans="1:1" x14ac:dyDescent="0.3">
      <c r="A21" s="119" t="s">
        <v>491</v>
      </c>
    </row>
    <row r="22" spans="1:1" x14ac:dyDescent="0.3">
      <c r="A22" s="119" t="s">
        <v>490</v>
      </c>
    </row>
    <row r="23" spans="1:1" x14ac:dyDescent="0.3">
      <c r="A23" s="119" t="s">
        <v>489</v>
      </c>
    </row>
    <row r="24" spans="1:1" x14ac:dyDescent="0.3">
      <c r="A24" s="119" t="s">
        <v>488</v>
      </c>
    </row>
    <row r="25" spans="1:1" x14ac:dyDescent="0.3">
      <c r="A25" s="119" t="s">
        <v>487</v>
      </c>
    </row>
    <row r="26" spans="1:1" x14ac:dyDescent="0.3">
      <c r="A26" s="119" t="s">
        <v>486</v>
      </c>
    </row>
    <row r="27" spans="1:1" x14ac:dyDescent="0.3">
      <c r="A27" s="119" t="s">
        <v>485</v>
      </c>
    </row>
    <row r="28" spans="1:1" x14ac:dyDescent="0.3">
      <c r="A28" s="119" t="s">
        <v>484</v>
      </c>
    </row>
    <row r="29" spans="1:1" x14ac:dyDescent="0.3">
      <c r="A29" s="119" t="s">
        <v>483</v>
      </c>
    </row>
    <row r="30" spans="1:1" x14ac:dyDescent="0.3">
      <c r="A30" s="119" t="s">
        <v>482</v>
      </c>
    </row>
    <row r="31" spans="1:1" x14ac:dyDescent="0.3">
      <c r="A31" s="119" t="s">
        <v>481</v>
      </c>
    </row>
    <row r="32" spans="1:1" x14ac:dyDescent="0.3">
      <c r="A32" s="119" t="s">
        <v>480</v>
      </c>
    </row>
    <row r="33" spans="1:1" x14ac:dyDescent="0.3">
      <c r="A33" s="119" t="s">
        <v>479</v>
      </c>
    </row>
    <row r="34" spans="1:1" x14ac:dyDescent="0.3">
      <c r="A34" s="119" t="s">
        <v>478</v>
      </c>
    </row>
    <row r="35" spans="1:1" x14ac:dyDescent="0.3">
      <c r="A35" s="119" t="s">
        <v>477</v>
      </c>
    </row>
    <row r="36" spans="1:1" x14ac:dyDescent="0.3">
      <c r="A36" s="119" t="s">
        <v>476</v>
      </c>
    </row>
    <row r="37" spans="1:1" x14ac:dyDescent="0.3">
      <c r="A37" s="119" t="s">
        <v>475</v>
      </c>
    </row>
    <row r="38" spans="1:1" x14ac:dyDescent="0.3">
      <c r="A38" s="119" t="s">
        <v>474</v>
      </c>
    </row>
    <row r="39" spans="1:1" x14ac:dyDescent="0.3">
      <c r="A39" s="119" t="s">
        <v>473</v>
      </c>
    </row>
    <row r="40" spans="1:1" x14ac:dyDescent="0.3">
      <c r="A40" s="119" t="s">
        <v>472</v>
      </c>
    </row>
    <row r="41" spans="1:1" x14ac:dyDescent="0.3">
      <c r="A41" s="119" t="s">
        <v>471</v>
      </c>
    </row>
    <row r="42" spans="1:1" x14ac:dyDescent="0.3">
      <c r="A42" s="119" t="s">
        <v>470</v>
      </c>
    </row>
    <row r="43" spans="1:1" x14ac:dyDescent="0.3">
      <c r="A43" s="119" t="s">
        <v>469</v>
      </c>
    </row>
    <row r="44" spans="1:1" x14ac:dyDescent="0.3">
      <c r="A44" s="119" t="s">
        <v>468</v>
      </c>
    </row>
    <row r="45" spans="1:1" x14ac:dyDescent="0.3">
      <c r="A45" s="119" t="s">
        <v>467</v>
      </c>
    </row>
    <row r="46" spans="1:1" x14ac:dyDescent="0.3">
      <c r="A46" s="119" t="s">
        <v>466</v>
      </c>
    </row>
    <row r="47" spans="1:1" x14ac:dyDescent="0.3">
      <c r="A47" s="119" t="s">
        <v>465</v>
      </c>
    </row>
    <row r="48" spans="1:1" x14ac:dyDescent="0.3">
      <c r="A48" s="119" t="s">
        <v>464</v>
      </c>
    </row>
    <row r="49" spans="1:1" x14ac:dyDescent="0.3">
      <c r="A49" s="119" t="s">
        <v>463</v>
      </c>
    </row>
    <row r="50" spans="1:1" x14ac:dyDescent="0.3">
      <c r="A50" s="119" t="s">
        <v>333</v>
      </c>
    </row>
    <row r="51" spans="1:1" x14ac:dyDescent="0.3">
      <c r="A51" s="119" t="s">
        <v>332</v>
      </c>
    </row>
    <row r="52" spans="1:1" x14ac:dyDescent="0.3">
      <c r="A52" s="119" t="s">
        <v>331</v>
      </c>
    </row>
    <row r="53" spans="1:1" x14ac:dyDescent="0.3">
      <c r="A53" s="119" t="s">
        <v>330</v>
      </c>
    </row>
    <row r="54" spans="1:1" x14ac:dyDescent="0.3">
      <c r="A54" s="119" t="s">
        <v>462</v>
      </c>
    </row>
    <row r="55" spans="1:1" x14ac:dyDescent="0.3">
      <c r="A55" s="119" t="s">
        <v>461</v>
      </c>
    </row>
    <row r="56" spans="1:1" x14ac:dyDescent="0.3">
      <c r="A56" s="119" t="s">
        <v>460</v>
      </c>
    </row>
    <row r="57" spans="1:1" x14ac:dyDescent="0.3">
      <c r="A57" s="119" t="s">
        <v>459</v>
      </c>
    </row>
    <row r="58" spans="1:1" x14ac:dyDescent="0.3">
      <c r="A58" s="119" t="s">
        <v>458</v>
      </c>
    </row>
    <row r="59" spans="1:1" x14ac:dyDescent="0.3">
      <c r="A59" s="119" t="s">
        <v>457</v>
      </c>
    </row>
    <row r="60" spans="1:1" x14ac:dyDescent="0.3">
      <c r="A60" s="119" t="s">
        <v>456</v>
      </c>
    </row>
    <row r="61" spans="1:1" x14ac:dyDescent="0.3">
      <c r="A61" s="119" t="s">
        <v>455</v>
      </c>
    </row>
    <row r="62" spans="1:1" x14ac:dyDescent="0.3">
      <c r="A62" s="119" t="s">
        <v>454</v>
      </c>
    </row>
    <row r="63" spans="1:1" x14ac:dyDescent="0.3">
      <c r="A63" s="119" t="s">
        <v>453</v>
      </c>
    </row>
    <row r="64" spans="1:1" x14ac:dyDescent="0.3">
      <c r="A64" s="119" t="s">
        <v>452</v>
      </c>
    </row>
    <row r="65" spans="1:1" x14ac:dyDescent="0.3">
      <c r="A65" s="119" t="s">
        <v>451</v>
      </c>
    </row>
    <row r="66" spans="1:1" x14ac:dyDescent="0.3">
      <c r="A66" s="119" t="s">
        <v>450</v>
      </c>
    </row>
    <row r="67" spans="1:1" x14ac:dyDescent="0.3">
      <c r="A67" s="119" t="s">
        <v>449</v>
      </c>
    </row>
    <row r="68" spans="1:1" x14ac:dyDescent="0.3">
      <c r="A68" s="119" t="s">
        <v>448</v>
      </c>
    </row>
    <row r="69" spans="1:1" x14ac:dyDescent="0.3">
      <c r="A69" s="119" t="s">
        <v>447</v>
      </c>
    </row>
    <row r="70" spans="1:1" x14ac:dyDescent="0.3">
      <c r="A70" s="119" t="s">
        <v>446</v>
      </c>
    </row>
    <row r="71" spans="1:1" x14ac:dyDescent="0.3">
      <c r="A71" s="119" t="s">
        <v>445</v>
      </c>
    </row>
    <row r="72" spans="1:1" x14ac:dyDescent="0.3">
      <c r="A72" s="119" t="s">
        <v>444</v>
      </c>
    </row>
    <row r="73" spans="1:1" x14ac:dyDescent="0.3">
      <c r="A73" s="119" t="s">
        <v>443</v>
      </c>
    </row>
    <row r="74" spans="1:1" x14ac:dyDescent="0.3">
      <c r="A74" s="119" t="s">
        <v>442</v>
      </c>
    </row>
    <row r="75" spans="1:1" x14ac:dyDescent="0.3">
      <c r="A75" s="119" t="s">
        <v>441</v>
      </c>
    </row>
    <row r="76" spans="1:1" x14ac:dyDescent="0.3">
      <c r="A76" s="119" t="s">
        <v>440</v>
      </c>
    </row>
    <row r="77" spans="1:1" x14ac:dyDescent="0.3">
      <c r="A77" s="119" t="s">
        <v>439</v>
      </c>
    </row>
    <row r="78" spans="1:1" x14ac:dyDescent="0.3">
      <c r="A78" s="119" t="s">
        <v>438</v>
      </c>
    </row>
    <row r="79" spans="1:1" x14ac:dyDescent="0.3">
      <c r="A79" s="119" t="s">
        <v>437</v>
      </c>
    </row>
    <row r="80" spans="1:1" x14ac:dyDescent="0.3">
      <c r="A80" s="119" t="s">
        <v>436</v>
      </c>
    </row>
    <row r="81" spans="1:1" x14ac:dyDescent="0.3">
      <c r="A81" s="119" t="s">
        <v>435</v>
      </c>
    </row>
    <row r="82" spans="1:1" x14ac:dyDescent="0.3">
      <c r="A82" s="119" t="s">
        <v>434</v>
      </c>
    </row>
    <row r="83" spans="1:1" x14ac:dyDescent="0.3">
      <c r="A83" s="119" t="s">
        <v>433</v>
      </c>
    </row>
    <row r="84" spans="1:1" x14ac:dyDescent="0.3">
      <c r="A84" s="119" t="s">
        <v>432</v>
      </c>
    </row>
    <row r="85" spans="1:1" x14ac:dyDescent="0.3">
      <c r="A85" s="119" t="s">
        <v>431</v>
      </c>
    </row>
    <row r="86" spans="1:1" x14ac:dyDescent="0.3">
      <c r="A86" s="119" t="s">
        <v>430</v>
      </c>
    </row>
    <row r="87" spans="1:1" x14ac:dyDescent="0.3">
      <c r="A87" s="119" t="s">
        <v>429</v>
      </c>
    </row>
    <row r="88" spans="1:1" x14ac:dyDescent="0.3">
      <c r="A88" s="119" t="s">
        <v>428</v>
      </c>
    </row>
    <row r="89" spans="1:1" x14ac:dyDescent="0.3">
      <c r="A89" s="119" t="s">
        <v>427</v>
      </c>
    </row>
    <row r="90" spans="1:1" x14ac:dyDescent="0.3">
      <c r="A90" s="119" t="s">
        <v>426</v>
      </c>
    </row>
    <row r="91" spans="1:1" x14ac:dyDescent="0.3">
      <c r="A91" s="119" t="s">
        <v>425</v>
      </c>
    </row>
    <row r="92" spans="1:1" x14ac:dyDescent="0.3">
      <c r="A92" s="119" t="s">
        <v>424</v>
      </c>
    </row>
    <row r="93" spans="1:1" x14ac:dyDescent="0.3">
      <c r="A93" s="119" t="s">
        <v>423</v>
      </c>
    </row>
    <row r="94" spans="1:1" x14ac:dyDescent="0.3">
      <c r="A94" s="119" t="s">
        <v>422</v>
      </c>
    </row>
    <row r="95" spans="1:1" x14ac:dyDescent="0.3">
      <c r="A95" s="119" t="s">
        <v>421</v>
      </c>
    </row>
    <row r="96" spans="1:1" x14ac:dyDescent="0.3">
      <c r="A96" s="119" t="s">
        <v>420</v>
      </c>
    </row>
    <row r="97" spans="1:1" x14ac:dyDescent="0.3">
      <c r="A97" s="119" t="s">
        <v>419</v>
      </c>
    </row>
    <row r="98" spans="1:1" x14ac:dyDescent="0.3">
      <c r="A98" s="119" t="s">
        <v>418</v>
      </c>
    </row>
    <row r="99" spans="1:1" x14ac:dyDescent="0.3">
      <c r="A99" s="119" t="s">
        <v>417</v>
      </c>
    </row>
    <row r="100" spans="1:1" x14ac:dyDescent="0.3">
      <c r="A100" s="119" t="s">
        <v>416</v>
      </c>
    </row>
    <row r="101" spans="1:1" x14ac:dyDescent="0.3">
      <c r="A101" s="119" t="s">
        <v>415</v>
      </c>
    </row>
    <row r="102" spans="1:1" x14ac:dyDescent="0.3">
      <c r="A102" s="119" t="s">
        <v>333</v>
      </c>
    </row>
    <row r="103" spans="1:1" x14ac:dyDescent="0.3">
      <c r="A103" s="119" t="s">
        <v>332</v>
      </c>
    </row>
    <row r="104" spans="1:1" x14ac:dyDescent="0.3">
      <c r="A104" s="119" t="s">
        <v>331</v>
      </c>
    </row>
    <row r="105" spans="1:1" x14ac:dyDescent="0.3">
      <c r="A105" s="119" t="s">
        <v>330</v>
      </c>
    </row>
    <row r="106" spans="1:1" x14ac:dyDescent="0.3">
      <c r="A106" s="119" t="s">
        <v>414</v>
      </c>
    </row>
    <row r="107" spans="1:1" x14ac:dyDescent="0.3">
      <c r="A107" s="119" t="s">
        <v>413</v>
      </c>
    </row>
    <row r="108" spans="1:1" x14ac:dyDescent="0.3">
      <c r="A108" s="119" t="s">
        <v>412</v>
      </c>
    </row>
    <row r="109" spans="1:1" x14ac:dyDescent="0.3">
      <c r="A109" s="119" t="s">
        <v>411</v>
      </c>
    </row>
    <row r="110" spans="1:1" x14ac:dyDescent="0.3">
      <c r="A110" s="119" t="s">
        <v>410</v>
      </c>
    </row>
    <row r="111" spans="1:1" x14ac:dyDescent="0.3">
      <c r="A111" s="119" t="s">
        <v>409</v>
      </c>
    </row>
    <row r="112" spans="1:1" x14ac:dyDescent="0.3">
      <c r="A112" s="119" t="s">
        <v>408</v>
      </c>
    </row>
    <row r="113" spans="1:1" x14ac:dyDescent="0.3">
      <c r="A113" s="119" t="s">
        <v>407</v>
      </c>
    </row>
    <row r="114" spans="1:1" x14ac:dyDescent="0.3">
      <c r="A114" s="119" t="s">
        <v>406</v>
      </c>
    </row>
    <row r="115" spans="1:1" x14ac:dyDescent="0.3">
      <c r="A115" s="119" t="s">
        <v>405</v>
      </c>
    </row>
    <row r="116" spans="1:1" x14ac:dyDescent="0.3">
      <c r="A116" s="119" t="s">
        <v>404</v>
      </c>
    </row>
    <row r="117" spans="1:1" x14ac:dyDescent="0.3">
      <c r="A117" s="119" t="s">
        <v>403</v>
      </c>
    </row>
    <row r="118" spans="1:1" x14ac:dyDescent="0.3">
      <c r="A118" s="119" t="s">
        <v>402</v>
      </c>
    </row>
    <row r="119" spans="1:1" x14ac:dyDescent="0.3">
      <c r="A119" s="119" t="s">
        <v>401</v>
      </c>
    </row>
    <row r="120" spans="1:1" x14ac:dyDescent="0.3">
      <c r="A120" s="119" t="s">
        <v>400</v>
      </c>
    </row>
    <row r="121" spans="1:1" x14ac:dyDescent="0.3">
      <c r="A121" s="119" t="s">
        <v>399</v>
      </c>
    </row>
    <row r="122" spans="1:1" x14ac:dyDescent="0.3">
      <c r="A122" s="119" t="s">
        <v>398</v>
      </c>
    </row>
    <row r="123" spans="1:1" x14ac:dyDescent="0.3">
      <c r="A123" s="119" t="s">
        <v>397</v>
      </c>
    </row>
    <row r="124" spans="1:1" x14ac:dyDescent="0.3">
      <c r="A124" s="119" t="s">
        <v>396</v>
      </c>
    </row>
    <row r="125" spans="1:1" x14ac:dyDescent="0.3">
      <c r="A125" s="119" t="s">
        <v>395</v>
      </c>
    </row>
    <row r="126" spans="1:1" x14ac:dyDescent="0.3">
      <c r="A126" s="119" t="s">
        <v>394</v>
      </c>
    </row>
    <row r="127" spans="1:1" x14ac:dyDescent="0.3">
      <c r="A127" s="119" t="s">
        <v>393</v>
      </c>
    </row>
    <row r="128" spans="1:1" x14ac:dyDescent="0.3">
      <c r="A128" s="119" t="s">
        <v>392</v>
      </c>
    </row>
    <row r="129" spans="1:1" x14ac:dyDescent="0.3">
      <c r="A129" s="119" t="s">
        <v>391</v>
      </c>
    </row>
    <row r="130" spans="1:1" x14ac:dyDescent="0.3">
      <c r="A130" s="119" t="s">
        <v>390</v>
      </c>
    </row>
    <row r="131" spans="1:1" x14ac:dyDescent="0.3">
      <c r="A131" s="119" t="s">
        <v>389</v>
      </c>
    </row>
    <row r="132" spans="1:1" x14ac:dyDescent="0.3">
      <c r="A132" s="119" t="s">
        <v>388</v>
      </c>
    </row>
    <row r="133" spans="1:1" x14ac:dyDescent="0.3">
      <c r="A133" s="119" t="s">
        <v>387</v>
      </c>
    </row>
    <row r="134" spans="1:1" x14ac:dyDescent="0.3">
      <c r="A134" s="119" t="s">
        <v>386</v>
      </c>
    </row>
    <row r="135" spans="1:1" x14ac:dyDescent="0.3">
      <c r="A135" s="119" t="s">
        <v>385</v>
      </c>
    </row>
    <row r="136" spans="1:1" x14ac:dyDescent="0.3">
      <c r="A136" s="119" t="s">
        <v>384</v>
      </c>
    </row>
    <row r="137" spans="1:1" x14ac:dyDescent="0.3">
      <c r="A137" s="119" t="s">
        <v>383</v>
      </c>
    </row>
    <row r="138" spans="1:1" x14ac:dyDescent="0.3">
      <c r="A138" s="119" t="s">
        <v>382</v>
      </c>
    </row>
    <row r="139" spans="1:1" x14ac:dyDescent="0.3">
      <c r="A139" s="119" t="s">
        <v>381</v>
      </c>
    </row>
    <row r="140" spans="1:1" x14ac:dyDescent="0.3">
      <c r="A140" s="119" t="s">
        <v>380</v>
      </c>
    </row>
    <row r="141" spans="1:1" x14ac:dyDescent="0.3">
      <c r="A141" s="119" t="s">
        <v>379</v>
      </c>
    </row>
    <row r="142" spans="1:1" x14ac:dyDescent="0.3">
      <c r="A142" s="119" t="s">
        <v>378</v>
      </c>
    </row>
    <row r="143" spans="1:1" x14ac:dyDescent="0.3">
      <c r="A143" s="119" t="s">
        <v>377</v>
      </c>
    </row>
    <row r="144" spans="1:1" x14ac:dyDescent="0.3">
      <c r="A144" s="119" t="s">
        <v>376</v>
      </c>
    </row>
    <row r="145" spans="1:1" x14ac:dyDescent="0.3">
      <c r="A145" s="119" t="s">
        <v>375</v>
      </c>
    </row>
    <row r="146" spans="1:1" x14ac:dyDescent="0.3">
      <c r="A146" s="119" t="s">
        <v>374</v>
      </c>
    </row>
    <row r="147" spans="1:1" x14ac:dyDescent="0.3">
      <c r="A147" s="119" t="s">
        <v>373</v>
      </c>
    </row>
    <row r="148" spans="1:1" x14ac:dyDescent="0.3">
      <c r="A148" s="119" t="s">
        <v>372</v>
      </c>
    </row>
    <row r="149" spans="1:1" x14ac:dyDescent="0.3">
      <c r="A149" s="119" t="s">
        <v>371</v>
      </c>
    </row>
    <row r="150" spans="1:1" x14ac:dyDescent="0.3">
      <c r="A150" s="119" t="s">
        <v>370</v>
      </c>
    </row>
    <row r="151" spans="1:1" x14ac:dyDescent="0.3">
      <c r="A151" s="119" t="s">
        <v>369</v>
      </c>
    </row>
    <row r="152" spans="1:1" x14ac:dyDescent="0.3">
      <c r="A152" s="119" t="s">
        <v>333</v>
      </c>
    </row>
    <row r="153" spans="1:1" x14ac:dyDescent="0.3">
      <c r="A153" s="119" t="s">
        <v>332</v>
      </c>
    </row>
    <row r="154" spans="1:1" x14ac:dyDescent="0.3">
      <c r="A154" s="119" t="s">
        <v>331</v>
      </c>
    </row>
    <row r="155" spans="1:1" x14ac:dyDescent="0.3">
      <c r="A155" s="119" t="s">
        <v>330</v>
      </c>
    </row>
    <row r="156" spans="1:1" x14ac:dyDescent="0.3">
      <c r="A156" s="119" t="s">
        <v>368</v>
      </c>
    </row>
    <row r="157" spans="1:1" x14ac:dyDescent="0.3">
      <c r="A157" s="119" t="s">
        <v>367</v>
      </c>
    </row>
    <row r="158" spans="1:1" x14ac:dyDescent="0.3">
      <c r="A158" s="119" t="s">
        <v>366</v>
      </c>
    </row>
    <row r="159" spans="1:1" x14ac:dyDescent="0.3">
      <c r="A159" s="119" t="s">
        <v>365</v>
      </c>
    </row>
    <row r="160" spans="1:1" x14ac:dyDescent="0.3">
      <c r="A160" s="119" t="s">
        <v>364</v>
      </c>
    </row>
    <row r="161" spans="1:1" x14ac:dyDescent="0.3">
      <c r="A161" s="119" t="s">
        <v>363</v>
      </c>
    </row>
    <row r="162" spans="1:1" x14ac:dyDescent="0.3">
      <c r="A162" s="119" t="s">
        <v>362</v>
      </c>
    </row>
    <row r="163" spans="1:1" x14ac:dyDescent="0.3">
      <c r="A163" s="119" t="s">
        <v>361</v>
      </c>
    </row>
    <row r="164" spans="1:1" x14ac:dyDescent="0.3">
      <c r="A164" s="119" t="s">
        <v>360</v>
      </c>
    </row>
    <row r="165" spans="1:1" x14ac:dyDescent="0.3">
      <c r="A165" s="119" t="s">
        <v>359</v>
      </c>
    </row>
    <row r="166" spans="1:1" x14ac:dyDescent="0.3">
      <c r="A166" s="119" t="s">
        <v>358</v>
      </c>
    </row>
    <row r="167" spans="1:1" x14ac:dyDescent="0.3">
      <c r="A167" s="119" t="s">
        <v>357</v>
      </c>
    </row>
    <row r="168" spans="1:1" x14ac:dyDescent="0.3">
      <c r="A168" s="119" t="s">
        <v>356</v>
      </c>
    </row>
    <row r="169" spans="1:1" x14ac:dyDescent="0.3">
      <c r="A169" s="119" t="s">
        <v>355</v>
      </c>
    </row>
    <row r="170" spans="1:1" x14ac:dyDescent="0.3">
      <c r="A170" s="119" t="s">
        <v>354</v>
      </c>
    </row>
    <row r="171" spans="1:1" x14ac:dyDescent="0.3">
      <c r="A171" s="119" t="s">
        <v>353</v>
      </c>
    </row>
    <row r="172" spans="1:1" x14ac:dyDescent="0.3">
      <c r="A172" s="119" t="s">
        <v>352</v>
      </c>
    </row>
    <row r="173" spans="1:1" x14ac:dyDescent="0.3">
      <c r="A173" s="119" t="s">
        <v>351</v>
      </c>
    </row>
    <row r="174" spans="1:1" x14ac:dyDescent="0.3">
      <c r="A174" s="119" t="s">
        <v>350</v>
      </c>
    </row>
    <row r="175" spans="1:1" x14ac:dyDescent="0.3">
      <c r="A175" s="119" t="s">
        <v>349</v>
      </c>
    </row>
    <row r="176" spans="1:1" x14ac:dyDescent="0.3">
      <c r="A176" s="119" t="s">
        <v>348</v>
      </c>
    </row>
    <row r="177" spans="1:1" x14ac:dyDescent="0.3">
      <c r="A177" s="119" t="s">
        <v>347</v>
      </c>
    </row>
    <row r="178" spans="1:1" x14ac:dyDescent="0.3">
      <c r="A178" s="119" t="s">
        <v>338</v>
      </c>
    </row>
    <row r="179" spans="1:1" x14ac:dyDescent="0.3">
      <c r="A179" s="119" t="s">
        <v>337</v>
      </c>
    </row>
    <row r="180" spans="1:1" x14ac:dyDescent="0.3">
      <c r="A180" s="119" t="s">
        <v>346</v>
      </c>
    </row>
    <row r="181" spans="1:1" x14ac:dyDescent="0.3">
      <c r="A181" s="119" t="s">
        <v>335</v>
      </c>
    </row>
    <row r="182" spans="1:1" x14ac:dyDescent="0.3">
      <c r="A182" s="119" t="s">
        <v>345</v>
      </c>
    </row>
    <row r="183" spans="1:1" x14ac:dyDescent="0.3">
      <c r="A183" s="119" t="s">
        <v>344</v>
      </c>
    </row>
    <row r="184" spans="1:1" x14ac:dyDescent="0.3">
      <c r="A184" s="119" t="s">
        <v>338</v>
      </c>
    </row>
    <row r="185" spans="1:1" x14ac:dyDescent="0.3">
      <c r="A185" s="119" t="s">
        <v>337</v>
      </c>
    </row>
    <row r="186" spans="1:1" x14ac:dyDescent="0.3">
      <c r="A186" s="119" t="s">
        <v>336</v>
      </c>
    </row>
    <row r="187" spans="1:1" x14ac:dyDescent="0.3">
      <c r="A187" s="119" t="s">
        <v>335</v>
      </c>
    </row>
    <row r="188" spans="1:1" x14ac:dyDescent="0.3">
      <c r="A188" s="119" t="s">
        <v>343</v>
      </c>
    </row>
    <row r="189" spans="1:1" x14ac:dyDescent="0.3">
      <c r="A189" s="119" t="s">
        <v>342</v>
      </c>
    </row>
    <row r="190" spans="1:1" x14ac:dyDescent="0.3">
      <c r="A190" s="119" t="s">
        <v>338</v>
      </c>
    </row>
    <row r="191" spans="1:1" x14ac:dyDescent="0.3">
      <c r="A191" s="119" t="s">
        <v>337</v>
      </c>
    </row>
    <row r="192" spans="1:1" x14ac:dyDescent="0.3">
      <c r="A192" s="119" t="s">
        <v>336</v>
      </c>
    </row>
    <row r="193" spans="1:1" x14ac:dyDescent="0.3">
      <c r="A193" s="119" t="s">
        <v>335</v>
      </c>
    </row>
    <row r="194" spans="1:1" x14ac:dyDescent="0.3">
      <c r="A194" s="119" t="s">
        <v>341</v>
      </c>
    </row>
    <row r="195" spans="1:1" x14ac:dyDescent="0.3">
      <c r="A195" s="119" t="s">
        <v>340</v>
      </c>
    </row>
    <row r="196" spans="1:1" x14ac:dyDescent="0.3">
      <c r="A196" s="119" t="s">
        <v>333</v>
      </c>
    </row>
    <row r="197" spans="1:1" x14ac:dyDescent="0.3">
      <c r="A197" s="119" t="s">
        <v>332</v>
      </c>
    </row>
    <row r="198" spans="1:1" x14ac:dyDescent="0.3">
      <c r="A198" s="119" t="s">
        <v>331</v>
      </c>
    </row>
    <row r="199" spans="1:1" x14ac:dyDescent="0.3">
      <c r="A199" s="119" t="s">
        <v>330</v>
      </c>
    </row>
    <row r="200" spans="1:1" x14ac:dyDescent="0.3">
      <c r="A200" s="119" t="s">
        <v>339</v>
      </c>
    </row>
    <row r="201" spans="1:1" x14ac:dyDescent="0.3">
      <c r="A201" s="119" t="s">
        <v>338</v>
      </c>
    </row>
    <row r="202" spans="1:1" x14ac:dyDescent="0.3">
      <c r="A202" s="119" t="s">
        <v>337</v>
      </c>
    </row>
    <row r="203" spans="1:1" x14ac:dyDescent="0.3">
      <c r="A203" s="119" t="s">
        <v>336</v>
      </c>
    </row>
    <row r="204" spans="1:1" x14ac:dyDescent="0.3">
      <c r="A204" s="119" t="s">
        <v>335</v>
      </c>
    </row>
    <row r="205" spans="1:1" x14ac:dyDescent="0.3">
      <c r="A205" s="119" t="s">
        <v>334</v>
      </c>
    </row>
    <row r="206" spans="1:1" x14ac:dyDescent="0.3">
      <c r="A206" s="119" t="s">
        <v>333</v>
      </c>
    </row>
    <row r="207" spans="1:1" x14ac:dyDescent="0.3">
      <c r="A207" s="119" t="s">
        <v>332</v>
      </c>
    </row>
    <row r="208" spans="1:1" x14ac:dyDescent="0.3">
      <c r="A208" s="119" t="s">
        <v>331</v>
      </c>
    </row>
    <row r="209" spans="1:1" x14ac:dyDescent="0.3">
      <c r="A209" s="119" t="s">
        <v>330</v>
      </c>
    </row>
    <row r="210" spans="1:1" x14ac:dyDescent="0.3">
      <c r="A210" s="119" t="s">
        <v>329</v>
      </c>
    </row>
    <row r="211" spans="1:1" x14ac:dyDescent="0.3">
      <c r="A211" s="119" t="s">
        <v>328</v>
      </c>
    </row>
    <row r="212" spans="1:1" x14ac:dyDescent="0.3">
      <c r="A212" s="119" t="s">
        <v>327</v>
      </c>
    </row>
    <row r="213" spans="1:1" x14ac:dyDescent="0.3">
      <c r="A213" s="119" t="s">
        <v>326</v>
      </c>
    </row>
    <row r="214" spans="1:1" x14ac:dyDescent="0.3">
      <c r="A214" s="119" t="s">
        <v>325</v>
      </c>
    </row>
    <row r="215" spans="1:1" x14ac:dyDescent="0.3">
      <c r="A215" s="119" t="s">
        <v>324</v>
      </c>
    </row>
    <row r="216" spans="1:1" x14ac:dyDescent="0.3">
      <c r="A216" s="119" t="s">
        <v>323</v>
      </c>
    </row>
    <row r="217" spans="1:1" x14ac:dyDescent="0.3">
      <c r="A217" s="119" t="s">
        <v>322</v>
      </c>
    </row>
    <row r="218" spans="1:1" x14ac:dyDescent="0.3">
      <c r="A218" s="119" t="s">
        <v>321</v>
      </c>
    </row>
    <row r="219" spans="1:1" x14ac:dyDescent="0.3">
      <c r="A219" s="119" t="s">
        <v>320</v>
      </c>
    </row>
    <row r="220" spans="1:1" x14ac:dyDescent="0.3">
      <c r="A220" s="119" t="s">
        <v>319</v>
      </c>
    </row>
    <row r="221" spans="1:1" x14ac:dyDescent="0.3">
      <c r="A221" s="119" t="s">
        <v>318</v>
      </c>
    </row>
    <row r="222" spans="1:1" x14ac:dyDescent="0.3">
      <c r="A222" s="119" t="s">
        <v>317</v>
      </c>
    </row>
    <row r="223" spans="1:1" x14ac:dyDescent="0.3">
      <c r="A223" s="119" t="s">
        <v>316</v>
      </c>
    </row>
    <row r="224" spans="1:1" x14ac:dyDescent="0.3">
      <c r="A224" s="119" t="s">
        <v>315</v>
      </c>
    </row>
    <row r="225" spans="1:1" x14ac:dyDescent="0.3">
      <c r="A225" s="119" t="s">
        <v>314</v>
      </c>
    </row>
    <row r="226" spans="1:1" x14ac:dyDescent="0.3">
      <c r="A226" s="119" t="s">
        <v>313</v>
      </c>
    </row>
    <row r="227" spans="1:1" x14ac:dyDescent="0.3">
      <c r="A227" s="119" t="s">
        <v>312</v>
      </c>
    </row>
    <row r="228" spans="1:1" x14ac:dyDescent="0.3">
      <c r="A228" s="119" t="s">
        <v>311</v>
      </c>
    </row>
    <row r="229" spans="1:1" x14ac:dyDescent="0.3">
      <c r="A229" s="119" t="s">
        <v>310</v>
      </c>
    </row>
    <row r="230" spans="1:1" x14ac:dyDescent="0.3">
      <c r="A230" s="119" t="s">
        <v>309</v>
      </c>
    </row>
  </sheetData>
  <hyperlinks>
    <hyperlink ref="K4" location="Índice!A1" display="Devolverse al índice" xr:uid="{30E58146-EEA8-4200-81D4-96949C1BA35F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46"/>
  <sheetViews>
    <sheetView workbookViewId="0">
      <selection activeCell="B14" sqref="B14"/>
    </sheetView>
  </sheetViews>
  <sheetFormatPr baseColWidth="10" defaultRowHeight="14.4" x14ac:dyDescent="0.3"/>
  <cols>
    <col min="1" max="3" width="11.5546875" style="119"/>
    <col min="4" max="4" width="12.44140625" style="119" bestFit="1" customWidth="1"/>
    <col min="5" max="16384" width="11.5546875" style="119"/>
  </cols>
  <sheetData>
    <row r="1" spans="2:19" x14ac:dyDescent="0.3">
      <c r="B1" s="120" t="s">
        <v>177</v>
      </c>
      <c r="C1" s="120"/>
      <c r="D1" s="120" t="s">
        <v>178</v>
      </c>
      <c r="E1" s="120"/>
      <c r="F1" s="120" t="s">
        <v>185</v>
      </c>
    </row>
    <row r="2" spans="2:19" x14ac:dyDescent="0.3">
      <c r="B2" s="119" t="s">
        <v>174</v>
      </c>
      <c r="D2" s="119" t="s">
        <v>179</v>
      </c>
      <c r="F2" s="119" t="s">
        <v>179</v>
      </c>
      <c r="K2" s="120" t="s">
        <v>241</v>
      </c>
      <c r="S2" s="120" t="s">
        <v>514</v>
      </c>
    </row>
    <row r="3" spans="2:19" x14ac:dyDescent="0.3">
      <c r="B3" s="119" t="s">
        <v>175</v>
      </c>
      <c r="D3" s="119" t="s">
        <v>180</v>
      </c>
      <c r="F3" s="119" t="s">
        <v>180</v>
      </c>
      <c r="K3" s="120" t="s">
        <v>277</v>
      </c>
      <c r="S3" s="119" t="s">
        <v>515</v>
      </c>
    </row>
    <row r="4" spans="2:19" x14ac:dyDescent="0.3">
      <c r="B4" s="119" t="s">
        <v>176</v>
      </c>
      <c r="D4" s="119" t="s">
        <v>181</v>
      </c>
      <c r="F4" s="119" t="s">
        <v>181</v>
      </c>
      <c r="K4" s="149" t="s">
        <v>242</v>
      </c>
      <c r="S4" s="119" t="s">
        <v>518</v>
      </c>
    </row>
    <row r="5" spans="2:19" x14ac:dyDescent="0.3">
      <c r="D5" s="119" t="s">
        <v>182</v>
      </c>
      <c r="F5" s="119" t="s">
        <v>182</v>
      </c>
      <c r="K5" s="149" t="s">
        <v>243</v>
      </c>
      <c r="S5" s="119" t="s">
        <v>520</v>
      </c>
    </row>
    <row r="6" spans="2:19" x14ac:dyDescent="0.3">
      <c r="D6" s="119" t="s">
        <v>183</v>
      </c>
      <c r="F6" s="119" t="s">
        <v>183</v>
      </c>
      <c r="K6" s="149" t="s">
        <v>244</v>
      </c>
      <c r="S6" s="119" t="s">
        <v>516</v>
      </c>
    </row>
    <row r="7" spans="2:19" x14ac:dyDescent="0.3">
      <c r="D7" s="119" t="s">
        <v>184</v>
      </c>
      <c r="F7" s="119" t="s">
        <v>184</v>
      </c>
      <c r="K7" s="149" t="s">
        <v>245</v>
      </c>
      <c r="S7" s="119" t="s">
        <v>521</v>
      </c>
    </row>
    <row r="8" spans="2:19" x14ac:dyDescent="0.3">
      <c r="K8" s="149" t="s">
        <v>246</v>
      </c>
      <c r="S8" s="119" t="s">
        <v>519</v>
      </c>
    </row>
    <row r="9" spans="2:19" x14ac:dyDescent="0.3">
      <c r="K9" s="149"/>
      <c r="S9" s="119" t="s">
        <v>517</v>
      </c>
    </row>
    <row r="10" spans="2:19" x14ac:dyDescent="0.3">
      <c r="K10" s="120" t="s">
        <v>278</v>
      </c>
      <c r="S10" s="119" t="s">
        <v>522</v>
      </c>
    </row>
    <row r="11" spans="2:19" x14ac:dyDescent="0.3">
      <c r="K11" s="149" t="s">
        <v>247</v>
      </c>
    </row>
    <row r="12" spans="2:19" x14ac:dyDescent="0.3">
      <c r="K12" s="149" t="s">
        <v>248</v>
      </c>
    </row>
    <row r="13" spans="2:19" x14ac:dyDescent="0.3">
      <c r="B13" s="120" t="s">
        <v>187</v>
      </c>
      <c r="C13" s="120"/>
      <c r="D13" s="120" t="s">
        <v>199</v>
      </c>
      <c r="F13" s="120" t="s">
        <v>200</v>
      </c>
      <c r="H13" s="144" t="s">
        <v>238</v>
      </c>
      <c r="I13" s="144" t="s">
        <v>284</v>
      </c>
      <c r="K13" s="149" t="s">
        <v>249</v>
      </c>
    </row>
    <row r="14" spans="2:19" x14ac:dyDescent="0.3">
      <c r="B14" s="120" t="s">
        <v>187</v>
      </c>
      <c r="C14" s="120"/>
      <c r="D14" s="121">
        <v>0</v>
      </c>
      <c r="H14" s="143">
        <v>1</v>
      </c>
      <c r="I14" s="143">
        <v>1</v>
      </c>
      <c r="K14" s="149" t="s">
        <v>250</v>
      </c>
    </row>
    <row r="15" spans="2:19" x14ac:dyDescent="0.3">
      <c r="B15" s="119" t="s">
        <v>188</v>
      </c>
      <c r="D15" s="121">
        <v>599166</v>
      </c>
      <c r="F15" s="122">
        <v>0.125</v>
      </c>
      <c r="H15" s="143">
        <v>2</v>
      </c>
      <c r="I15" s="143">
        <v>2</v>
      </c>
      <c r="K15" s="149"/>
    </row>
    <row r="16" spans="2:19" x14ac:dyDescent="0.3">
      <c r="B16" s="119" t="s">
        <v>189</v>
      </c>
      <c r="D16" s="121">
        <v>733978</v>
      </c>
      <c r="F16" s="122">
        <v>0.25</v>
      </c>
      <c r="H16" s="143">
        <v>3</v>
      </c>
      <c r="I16" s="143">
        <v>3</v>
      </c>
      <c r="K16" s="120" t="s">
        <v>279</v>
      </c>
    </row>
    <row r="17" spans="2:11" x14ac:dyDescent="0.3">
      <c r="B17" s="119" t="s">
        <v>190</v>
      </c>
      <c r="D17" s="121">
        <v>808874</v>
      </c>
      <c r="F17" s="122">
        <v>0.5</v>
      </c>
      <c r="H17" s="143">
        <v>4</v>
      </c>
      <c r="I17" s="143">
        <v>4</v>
      </c>
      <c r="K17" s="149" t="s">
        <v>251</v>
      </c>
    </row>
    <row r="18" spans="2:11" x14ac:dyDescent="0.3">
      <c r="B18" s="119" t="s">
        <v>191</v>
      </c>
      <c r="D18" s="121">
        <v>898749</v>
      </c>
      <c r="F18" s="122">
        <v>0.375</v>
      </c>
      <c r="H18" s="143">
        <v>5</v>
      </c>
      <c r="I18" s="143">
        <v>5</v>
      </c>
      <c r="K18" s="149" t="s">
        <v>252</v>
      </c>
    </row>
    <row r="19" spans="2:11" x14ac:dyDescent="0.3">
      <c r="B19" s="119" t="s">
        <v>192</v>
      </c>
      <c r="D19" s="121">
        <v>1048541</v>
      </c>
      <c r="F19" s="122">
        <v>1</v>
      </c>
      <c r="H19" s="143">
        <v>6</v>
      </c>
      <c r="I19" s="143">
        <v>6</v>
      </c>
      <c r="K19" s="149" t="s">
        <v>253</v>
      </c>
    </row>
    <row r="20" spans="2:11" x14ac:dyDescent="0.3">
      <c r="B20" s="119" t="s">
        <v>193</v>
      </c>
      <c r="D20" s="121">
        <v>169562</v>
      </c>
      <c r="H20" s="143">
        <v>7</v>
      </c>
      <c r="I20" s="143">
        <v>7</v>
      </c>
      <c r="K20" s="149" t="s">
        <v>254</v>
      </c>
    </row>
    <row r="21" spans="2:11" x14ac:dyDescent="0.3">
      <c r="B21" s="119" t="s">
        <v>194</v>
      </c>
      <c r="D21" s="121">
        <v>742966</v>
      </c>
      <c r="H21" s="143">
        <v>8</v>
      </c>
      <c r="I21" s="143">
        <v>8</v>
      </c>
      <c r="K21" s="149" t="s">
        <v>255</v>
      </c>
    </row>
    <row r="22" spans="2:11" x14ac:dyDescent="0.3">
      <c r="B22" s="119" t="s">
        <v>195</v>
      </c>
      <c r="D22" s="121">
        <v>780114</v>
      </c>
      <c r="H22" s="143">
        <v>9</v>
      </c>
      <c r="I22" s="143">
        <v>9</v>
      </c>
      <c r="K22" s="149" t="s">
        <v>256</v>
      </c>
    </row>
    <row r="23" spans="2:11" x14ac:dyDescent="0.3">
      <c r="B23" s="119" t="s">
        <v>196</v>
      </c>
      <c r="D23" s="121">
        <v>817263</v>
      </c>
      <c r="H23" s="143">
        <v>10</v>
      </c>
      <c r="I23" s="143">
        <v>10</v>
      </c>
      <c r="K23" s="149" t="s">
        <v>257</v>
      </c>
    </row>
    <row r="24" spans="2:11" x14ac:dyDescent="0.3">
      <c r="B24" s="119" t="s">
        <v>197</v>
      </c>
      <c r="D24" s="121">
        <v>854411</v>
      </c>
      <c r="H24" s="143">
        <v>11</v>
      </c>
      <c r="I24" s="143">
        <v>11</v>
      </c>
      <c r="K24" s="149" t="s">
        <v>258</v>
      </c>
    </row>
    <row r="25" spans="2:11" x14ac:dyDescent="0.3">
      <c r="H25" s="143">
        <v>12</v>
      </c>
      <c r="I25" s="143">
        <v>12</v>
      </c>
      <c r="K25" s="120" t="s">
        <v>280</v>
      </c>
    </row>
    <row r="26" spans="2:11" x14ac:dyDescent="0.3">
      <c r="K26" s="149" t="s">
        <v>259</v>
      </c>
    </row>
    <row r="27" spans="2:11" x14ac:dyDescent="0.3">
      <c r="K27" s="149" t="s">
        <v>260</v>
      </c>
    </row>
    <row r="28" spans="2:11" x14ac:dyDescent="0.3">
      <c r="F28" s="162">
        <v>42.5</v>
      </c>
      <c r="K28" s="149" t="s">
        <v>261</v>
      </c>
    </row>
    <row r="29" spans="2:11" x14ac:dyDescent="0.3">
      <c r="F29" s="162">
        <f>+F18*F28</f>
        <v>15.9375</v>
      </c>
      <c r="K29" s="149" t="s">
        <v>262</v>
      </c>
    </row>
    <row r="30" spans="2:11" x14ac:dyDescent="0.3">
      <c r="F30" s="162">
        <f>+F28*F17</f>
        <v>21.25</v>
      </c>
      <c r="K30" s="149" t="s">
        <v>263</v>
      </c>
    </row>
    <row r="31" spans="2:11" x14ac:dyDescent="0.3">
      <c r="F31" s="162">
        <f>+F28*F16</f>
        <v>10.625</v>
      </c>
      <c r="K31" s="149" t="s">
        <v>264</v>
      </c>
    </row>
    <row r="32" spans="2:11" x14ac:dyDescent="0.3">
      <c r="F32" s="162">
        <f>+F28*F15</f>
        <v>5.3125</v>
      </c>
      <c r="K32" s="149" t="s">
        <v>265</v>
      </c>
    </row>
    <row r="33" spans="11:11" x14ac:dyDescent="0.3">
      <c r="K33" s="149"/>
    </row>
    <row r="34" spans="11:11" x14ac:dyDescent="0.3">
      <c r="K34" s="120" t="s">
        <v>281</v>
      </c>
    </row>
    <row r="35" spans="11:11" x14ac:dyDescent="0.3">
      <c r="K35" s="149" t="s">
        <v>266</v>
      </c>
    </row>
    <row r="36" spans="11:11" x14ac:dyDescent="0.3">
      <c r="K36" s="149" t="s">
        <v>267</v>
      </c>
    </row>
    <row r="37" spans="11:11" x14ac:dyDescent="0.3">
      <c r="K37" s="149" t="s">
        <v>268</v>
      </c>
    </row>
    <row r="38" spans="11:11" x14ac:dyDescent="0.3">
      <c r="K38" s="149" t="s">
        <v>269</v>
      </c>
    </row>
    <row r="39" spans="11:11" x14ac:dyDescent="0.3">
      <c r="K39" s="149"/>
    </row>
    <row r="40" spans="11:11" x14ac:dyDescent="0.3">
      <c r="K40" s="120" t="s">
        <v>282</v>
      </c>
    </row>
    <row r="41" spans="11:11" x14ac:dyDescent="0.3">
      <c r="K41" s="149" t="s">
        <v>270</v>
      </c>
    </row>
    <row r="42" spans="11:11" x14ac:dyDescent="0.3">
      <c r="K42" s="149" t="s">
        <v>271</v>
      </c>
    </row>
    <row r="43" spans="11:11" x14ac:dyDescent="0.3">
      <c r="K43" s="149" t="s">
        <v>272</v>
      </c>
    </row>
    <row r="44" spans="11:11" x14ac:dyDescent="0.3">
      <c r="K44" s="149"/>
    </row>
    <row r="45" spans="11:11" x14ac:dyDescent="0.3">
      <c r="K45" s="120" t="s">
        <v>283</v>
      </c>
    </row>
    <row r="46" spans="11:11" x14ac:dyDescent="0.3">
      <c r="K46" s="149" t="s">
        <v>273</v>
      </c>
    </row>
  </sheetData>
  <sortState xmlns:xlrd2="http://schemas.microsoft.com/office/spreadsheetml/2017/richdata2" ref="S3:S9">
    <sortCondition ref="S3"/>
  </sortState>
  <phoneticPr fontId="23" type="noConversion"/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23"/>
  <sheetViews>
    <sheetView topLeftCell="A11" workbookViewId="0">
      <selection activeCell="B15" sqref="B15:D22"/>
    </sheetView>
  </sheetViews>
  <sheetFormatPr baseColWidth="10" defaultRowHeight="14.4" x14ac:dyDescent="0.3"/>
  <cols>
    <col min="1" max="1" width="14" style="5" customWidth="1"/>
    <col min="2" max="2" width="53.88671875" customWidth="1"/>
    <col min="3" max="3" width="17" customWidth="1"/>
    <col min="4" max="4" width="16.109375" customWidth="1"/>
    <col min="5" max="5" width="17.88671875" customWidth="1"/>
    <col min="6" max="6" width="14.44140625" bestFit="1" customWidth="1"/>
    <col min="7" max="7" width="17.44140625" customWidth="1"/>
  </cols>
  <sheetData>
    <row r="1" spans="1:4" x14ac:dyDescent="0.3">
      <c r="A1" s="2"/>
      <c r="B1" s="25"/>
      <c r="C1" s="25"/>
      <c r="D1" s="25"/>
    </row>
    <row r="2" spans="1:4" x14ac:dyDescent="0.3">
      <c r="A2" s="2"/>
      <c r="B2" s="26" t="s">
        <v>19</v>
      </c>
      <c r="C2" s="14"/>
      <c r="D2" s="25"/>
    </row>
    <row r="3" spans="1:4" x14ac:dyDescent="0.3">
      <c r="A3" s="2"/>
      <c r="B3" s="26" t="s">
        <v>20</v>
      </c>
      <c r="C3" s="15"/>
      <c r="D3" s="27"/>
    </row>
    <row r="4" spans="1:4" x14ac:dyDescent="0.3">
      <c r="A4" s="2"/>
      <c r="B4" s="26" t="s">
        <v>21</v>
      </c>
      <c r="C4" s="15"/>
      <c r="D4" s="27"/>
    </row>
    <row r="5" spans="1:4" x14ac:dyDescent="0.3">
      <c r="A5" s="2"/>
      <c r="B5" s="14"/>
      <c r="C5" s="14"/>
      <c r="D5" s="25"/>
    </row>
    <row r="6" spans="1:4" x14ac:dyDescent="0.3">
      <c r="A6" s="2"/>
      <c r="B6" s="25"/>
      <c r="C6" s="25"/>
      <c r="D6" s="25"/>
    </row>
    <row r="7" spans="1:4" x14ac:dyDescent="0.3">
      <c r="A7" s="273" t="s">
        <v>78</v>
      </c>
      <c r="B7" s="273"/>
      <c r="C7" s="273"/>
      <c r="D7" s="273"/>
    </row>
    <row r="8" spans="1:4" x14ac:dyDescent="0.3">
      <c r="A8" s="5" t="s">
        <v>166</v>
      </c>
      <c r="B8" s="5"/>
      <c r="C8" s="5"/>
      <c r="D8" s="7"/>
    </row>
    <row r="9" spans="1:4" ht="17.25" customHeight="1" x14ac:dyDescent="0.3">
      <c r="A9" s="90" t="s">
        <v>79</v>
      </c>
      <c r="B9" s="91"/>
      <c r="C9" s="25"/>
      <c r="D9" s="25"/>
    </row>
    <row r="10" spans="1:4" x14ac:dyDescent="0.3">
      <c r="A10" s="2" t="s">
        <v>0</v>
      </c>
      <c r="B10" s="27" t="s">
        <v>0</v>
      </c>
      <c r="C10" s="27"/>
      <c r="D10" s="25"/>
    </row>
    <row r="11" spans="1:4" x14ac:dyDescent="0.3">
      <c r="A11" s="4"/>
      <c r="B11" s="4" t="s">
        <v>1</v>
      </c>
      <c r="C11" s="29" t="s">
        <v>167</v>
      </c>
      <c r="D11" s="3" t="s">
        <v>2</v>
      </c>
    </row>
    <row r="12" spans="1:4" x14ac:dyDescent="0.3">
      <c r="A12" s="28"/>
      <c r="B12" s="28"/>
      <c r="C12" s="74"/>
      <c r="D12" s="75"/>
    </row>
    <row r="13" spans="1:4" x14ac:dyDescent="0.3">
      <c r="A13" s="77"/>
      <c r="B13" s="81" t="s">
        <v>22</v>
      </c>
      <c r="C13" s="112">
        <f>C23+C15</f>
        <v>0</v>
      </c>
      <c r="D13" s="99">
        <f>+D19</f>
        <v>0</v>
      </c>
    </row>
    <row r="14" spans="1:4" x14ac:dyDescent="0.3">
      <c r="A14" s="28"/>
      <c r="B14" s="28"/>
      <c r="C14" s="28"/>
      <c r="D14" s="76"/>
    </row>
    <row r="15" spans="1:4" x14ac:dyDescent="0.3">
      <c r="A15" s="78">
        <v>2.1</v>
      </c>
      <c r="B15" s="80" t="s">
        <v>68</v>
      </c>
      <c r="C15" s="82">
        <f>C16</f>
        <v>0</v>
      </c>
      <c r="D15" s="106"/>
    </row>
    <row r="16" spans="1:4" x14ac:dyDescent="0.3">
      <c r="A16" s="79" t="s">
        <v>147</v>
      </c>
      <c r="B16" s="73" t="s">
        <v>157</v>
      </c>
      <c r="C16" s="113">
        <f>C18+C19+C20+C21+C22</f>
        <v>0</v>
      </c>
      <c r="D16" s="107"/>
    </row>
    <row r="17" spans="1:7" x14ac:dyDescent="0.3">
      <c r="A17" s="58" t="s">
        <v>148</v>
      </c>
      <c r="B17" s="62" t="s">
        <v>69</v>
      </c>
      <c r="C17" s="63"/>
      <c r="D17" s="108">
        <v>0</v>
      </c>
    </row>
    <row r="18" spans="1:7" x14ac:dyDescent="0.3">
      <c r="A18" s="34" t="s">
        <v>88</v>
      </c>
      <c r="B18" s="12" t="s">
        <v>41</v>
      </c>
      <c r="C18" s="30">
        <v>0</v>
      </c>
      <c r="D18" s="109">
        <v>0</v>
      </c>
    </row>
    <row r="19" spans="1:7" x14ac:dyDescent="0.3">
      <c r="A19" s="34" t="s">
        <v>89</v>
      </c>
      <c r="B19" s="12" t="s">
        <v>42</v>
      </c>
      <c r="C19" s="88">
        <v>0</v>
      </c>
      <c r="D19" s="92">
        <v>0</v>
      </c>
    </row>
    <row r="20" spans="1:7" x14ac:dyDescent="0.3">
      <c r="A20" s="34" t="s">
        <v>90</v>
      </c>
      <c r="B20" s="12" t="s">
        <v>43</v>
      </c>
      <c r="C20" s="30"/>
      <c r="D20" s="92">
        <v>0</v>
      </c>
    </row>
    <row r="21" spans="1:7" x14ac:dyDescent="0.3">
      <c r="A21" s="34" t="s">
        <v>91</v>
      </c>
      <c r="B21" s="12" t="s">
        <v>44</v>
      </c>
      <c r="C21" s="30">
        <v>0</v>
      </c>
      <c r="D21" s="92">
        <v>0</v>
      </c>
    </row>
    <row r="22" spans="1:7" x14ac:dyDescent="0.3">
      <c r="A22" s="34" t="s">
        <v>92</v>
      </c>
      <c r="B22" s="72" t="s">
        <v>64</v>
      </c>
      <c r="C22" s="30">
        <v>0</v>
      </c>
      <c r="D22" s="92">
        <v>0</v>
      </c>
    </row>
    <row r="23" spans="1:7" x14ac:dyDescent="0.3">
      <c r="A23" s="34"/>
      <c r="B23" s="89" t="s">
        <v>77</v>
      </c>
      <c r="C23" s="87">
        <v>0</v>
      </c>
      <c r="D23" s="92">
        <v>0</v>
      </c>
      <c r="E23" s="8"/>
      <c r="F23" s="8"/>
      <c r="G23" s="8"/>
    </row>
    <row r="24" spans="1:7" x14ac:dyDescent="0.3">
      <c r="A24" s="25"/>
      <c r="B24" s="11"/>
      <c r="C24" s="30"/>
      <c r="D24" s="31"/>
      <c r="F24" s="57"/>
    </row>
    <row r="25" spans="1:7" x14ac:dyDescent="0.3">
      <c r="A25" s="79" t="s">
        <v>149</v>
      </c>
      <c r="B25" s="39" t="s">
        <v>66</v>
      </c>
      <c r="C25" s="113">
        <f>SUM(C26)</f>
        <v>0</v>
      </c>
      <c r="D25" s="105">
        <f>SUM(D26)</f>
        <v>0</v>
      </c>
      <c r="F25" s="57"/>
    </row>
    <row r="26" spans="1:7" x14ac:dyDescent="0.3">
      <c r="A26" s="58" t="s">
        <v>150</v>
      </c>
      <c r="B26" s="62" t="s">
        <v>67</v>
      </c>
      <c r="C26" s="63">
        <v>0</v>
      </c>
      <c r="D26" s="93">
        <v>0</v>
      </c>
      <c r="F26" s="57"/>
    </row>
    <row r="27" spans="1:7" x14ac:dyDescent="0.3">
      <c r="A27" s="17" t="s">
        <v>93</v>
      </c>
      <c r="B27" s="19" t="s">
        <v>67</v>
      </c>
      <c r="C27" s="32">
        <v>0</v>
      </c>
      <c r="D27" s="92">
        <v>0</v>
      </c>
      <c r="F27" s="57"/>
    </row>
    <row r="28" spans="1:7" x14ac:dyDescent="0.3">
      <c r="A28" s="17"/>
      <c r="B28" s="19"/>
      <c r="C28" s="32"/>
      <c r="D28" s="31"/>
      <c r="F28" s="57"/>
    </row>
    <row r="29" spans="1:7" x14ac:dyDescent="0.3">
      <c r="A29" s="77"/>
      <c r="B29" s="39" t="s">
        <v>12</v>
      </c>
      <c r="C29" s="114">
        <f>SUM(C31+C51+C82+C86+C94+C99)</f>
        <v>0</v>
      </c>
      <c r="D29" s="97">
        <f>+D31+D99</f>
        <v>0</v>
      </c>
    </row>
    <row r="30" spans="1:7" x14ac:dyDescent="0.3">
      <c r="A30" s="16"/>
      <c r="B30" s="19"/>
      <c r="C30" s="32"/>
      <c r="D30" s="33"/>
    </row>
    <row r="31" spans="1:7" x14ac:dyDescent="0.3">
      <c r="A31" s="77" t="s">
        <v>151</v>
      </c>
      <c r="B31" s="39" t="s">
        <v>14</v>
      </c>
      <c r="C31" s="113">
        <f>+C33+C35+C37+C39+C45</f>
        <v>0</v>
      </c>
      <c r="D31" s="97"/>
    </row>
    <row r="32" spans="1:7" s="1" customFormat="1" x14ac:dyDescent="0.3">
      <c r="A32" s="49"/>
      <c r="B32" s="19"/>
      <c r="C32" s="32"/>
      <c r="D32" s="33"/>
    </row>
    <row r="33" spans="1:6" s="1" customFormat="1" x14ac:dyDescent="0.3">
      <c r="A33" s="61" t="s">
        <v>152</v>
      </c>
      <c r="B33" s="62" t="s">
        <v>55</v>
      </c>
      <c r="C33" s="63">
        <f>SUM(C34)</f>
        <v>0</v>
      </c>
      <c r="D33" s="93"/>
      <c r="E33"/>
    </row>
    <row r="34" spans="1:6" x14ac:dyDescent="0.3">
      <c r="A34" s="46" t="s">
        <v>94</v>
      </c>
      <c r="B34" s="54" t="s">
        <v>23</v>
      </c>
      <c r="C34" s="55"/>
      <c r="D34" s="94"/>
      <c r="F34" s="8"/>
    </row>
    <row r="35" spans="1:6" s="44" customFormat="1" x14ac:dyDescent="0.3">
      <c r="A35" s="58" t="s">
        <v>153</v>
      </c>
      <c r="B35" s="59" t="s">
        <v>56</v>
      </c>
      <c r="C35" s="60">
        <f>SUM(C36)</f>
        <v>0</v>
      </c>
      <c r="D35" s="95">
        <f>SUM(D36)</f>
        <v>0</v>
      </c>
      <c r="E35"/>
      <c r="F35" s="50"/>
    </row>
    <row r="36" spans="1:6" x14ac:dyDescent="0.3">
      <c r="A36" s="46" t="s">
        <v>95</v>
      </c>
      <c r="B36" s="56" t="s">
        <v>25</v>
      </c>
      <c r="C36" s="55">
        <f>C34*0.0417</f>
        <v>0</v>
      </c>
      <c r="D36" s="94">
        <f>+D34*4.17%</f>
        <v>0</v>
      </c>
    </row>
    <row r="37" spans="1:6" s="44" customFormat="1" x14ac:dyDescent="0.3">
      <c r="A37" s="58" t="s">
        <v>154</v>
      </c>
      <c r="B37" s="59" t="s">
        <v>57</v>
      </c>
      <c r="C37" s="60">
        <f>SUM(C38)</f>
        <v>0</v>
      </c>
      <c r="D37" s="95">
        <f>SUM(D38)</f>
        <v>0</v>
      </c>
      <c r="E37"/>
      <c r="F37" s="50"/>
    </row>
    <row r="38" spans="1:6" x14ac:dyDescent="0.3">
      <c r="A38" s="46" t="s">
        <v>96</v>
      </c>
      <c r="B38" s="54" t="s">
        <v>24</v>
      </c>
      <c r="C38" s="55">
        <f>C34*0.0833</f>
        <v>0</v>
      </c>
      <c r="D38" s="94">
        <f>+D34*8.33%</f>
        <v>0</v>
      </c>
    </row>
    <row r="39" spans="1:6" s="44" customFormat="1" x14ac:dyDescent="0.3">
      <c r="A39" s="58" t="s">
        <v>155</v>
      </c>
      <c r="B39" s="59" t="s">
        <v>58</v>
      </c>
      <c r="C39" s="60">
        <f>SUM(C40:C44)</f>
        <v>0</v>
      </c>
      <c r="D39" s="95">
        <f>+D40</f>
        <v>0</v>
      </c>
      <c r="E39"/>
    </row>
    <row r="40" spans="1:6" x14ac:dyDescent="0.3">
      <c r="A40" s="46" t="s">
        <v>97</v>
      </c>
      <c r="B40" s="54" t="s">
        <v>163</v>
      </c>
      <c r="C40" s="55">
        <f>C34*0.0934</f>
        <v>0</v>
      </c>
      <c r="D40" s="94">
        <f>+D34*9.25%</f>
        <v>0</v>
      </c>
      <c r="F40" s="8"/>
    </row>
    <row r="41" spans="1:6" x14ac:dyDescent="0.3">
      <c r="A41" s="46" t="s">
        <v>98</v>
      </c>
      <c r="B41" s="54" t="s">
        <v>27</v>
      </c>
      <c r="C41" s="55">
        <f>C34*0.005</f>
        <v>0</v>
      </c>
      <c r="D41" s="94">
        <f>+D34*0.5%</f>
        <v>0</v>
      </c>
    </row>
    <row r="42" spans="1:6" x14ac:dyDescent="0.3">
      <c r="A42" s="46" t="s">
        <v>99</v>
      </c>
      <c r="B42" s="54" t="s">
        <v>65</v>
      </c>
      <c r="C42" s="55">
        <f>+C34*0.015</f>
        <v>0</v>
      </c>
      <c r="D42" s="94">
        <f>+D34*1.5%</f>
        <v>0</v>
      </c>
    </row>
    <row r="43" spans="1:6" x14ac:dyDescent="0.3">
      <c r="A43" s="46" t="s">
        <v>100</v>
      </c>
      <c r="B43" s="54" t="s">
        <v>28</v>
      </c>
      <c r="C43" s="55">
        <f>C34*0.05</f>
        <v>0</v>
      </c>
      <c r="D43" s="94">
        <f>+D34*5%</f>
        <v>0</v>
      </c>
    </row>
    <row r="44" spans="1:6" x14ac:dyDescent="0.3">
      <c r="A44" s="46" t="s">
        <v>101</v>
      </c>
      <c r="B44" s="54" t="s">
        <v>29</v>
      </c>
      <c r="C44" s="52">
        <f>C34*0.005</f>
        <v>0</v>
      </c>
      <c r="D44" s="94">
        <f>+D34*0.5%</f>
        <v>0</v>
      </c>
    </row>
    <row r="45" spans="1:6" x14ac:dyDescent="0.3">
      <c r="A45" s="58" t="s">
        <v>156</v>
      </c>
      <c r="B45" s="59" t="s">
        <v>59</v>
      </c>
      <c r="C45" s="60">
        <f>SUM(C46:C49)</f>
        <v>0</v>
      </c>
      <c r="D45" s="95">
        <f>SUM(D46:D49)</f>
        <v>0</v>
      </c>
    </row>
    <row r="46" spans="1:6" x14ac:dyDescent="0.3">
      <c r="A46" s="46" t="s">
        <v>102</v>
      </c>
      <c r="B46" s="51" t="s">
        <v>162</v>
      </c>
      <c r="C46" s="52">
        <f>C34*0.0508</f>
        <v>0</v>
      </c>
      <c r="D46" s="96">
        <f>+D34*5.08%</f>
        <v>0</v>
      </c>
    </row>
    <row r="47" spans="1:6" x14ac:dyDescent="0.3">
      <c r="A47" s="46" t="s">
        <v>103</v>
      </c>
      <c r="B47" s="54" t="s">
        <v>30</v>
      </c>
      <c r="C47" s="52">
        <f>C34*0.005</f>
        <v>0</v>
      </c>
      <c r="D47" s="96">
        <f>+D34*0.5%</f>
        <v>0</v>
      </c>
    </row>
    <row r="48" spans="1:6" x14ac:dyDescent="0.3">
      <c r="A48" s="46" t="s">
        <v>104</v>
      </c>
      <c r="B48" s="54" t="s">
        <v>31</v>
      </c>
      <c r="C48" s="52">
        <f>C34*0.03</f>
        <v>0</v>
      </c>
      <c r="D48" s="96">
        <f>+D34*3%</f>
        <v>0</v>
      </c>
    </row>
    <row r="49" spans="1:7" x14ac:dyDescent="0.3">
      <c r="A49" s="85" t="s">
        <v>105</v>
      </c>
      <c r="B49" s="54" t="s">
        <v>87</v>
      </c>
      <c r="C49" s="52">
        <f>C34*0.015</f>
        <v>0</v>
      </c>
      <c r="D49" s="96">
        <f>+D34*1%</f>
        <v>0</v>
      </c>
    </row>
    <row r="50" spans="1:7" x14ac:dyDescent="0.3">
      <c r="A50" s="18"/>
      <c r="B50" s="20"/>
      <c r="C50" s="52"/>
      <c r="D50" s="53"/>
    </row>
    <row r="51" spans="1:7" x14ac:dyDescent="0.3">
      <c r="A51" s="38" t="s">
        <v>146</v>
      </c>
      <c r="B51" s="39" t="s">
        <v>3</v>
      </c>
      <c r="C51" s="115">
        <f>+C52+C56+C58+C66+C70+C76+C78</f>
        <v>0</v>
      </c>
      <c r="D51" s="100">
        <f>SUM(D52+D56+D58+D66+D70+D76+D78)</f>
        <v>0</v>
      </c>
    </row>
    <row r="52" spans="1:7" x14ac:dyDescent="0.3">
      <c r="A52" s="64" t="s">
        <v>106</v>
      </c>
      <c r="B52" s="65" t="s">
        <v>18</v>
      </c>
      <c r="C52" s="66">
        <f>SUM(C53:C55)</f>
        <v>0</v>
      </c>
      <c r="D52" s="101">
        <f>SUM(D53:D55)</f>
        <v>0</v>
      </c>
      <c r="F52" s="83"/>
      <c r="G52" s="13"/>
    </row>
    <row r="53" spans="1:7" s="1" customFormat="1" x14ac:dyDescent="0.3">
      <c r="A53" s="46" t="s">
        <v>107</v>
      </c>
      <c r="B53" s="12" t="s">
        <v>46</v>
      </c>
      <c r="C53" s="6">
        <v>0</v>
      </c>
      <c r="D53" s="92">
        <v>0</v>
      </c>
      <c r="E53"/>
      <c r="F53" s="83"/>
      <c r="G53" s="83"/>
    </row>
    <row r="54" spans="1:7" s="1" customFormat="1" x14ac:dyDescent="0.3">
      <c r="A54" s="46" t="s">
        <v>108</v>
      </c>
      <c r="B54" s="12" t="s">
        <v>72</v>
      </c>
      <c r="C54" s="6">
        <v>0</v>
      </c>
      <c r="D54" s="92">
        <v>0</v>
      </c>
      <c r="E54"/>
      <c r="F54" s="83"/>
      <c r="G54" s="83"/>
    </row>
    <row r="55" spans="1:7" s="47" customFormat="1" x14ac:dyDescent="0.3">
      <c r="A55" s="46" t="s">
        <v>109</v>
      </c>
      <c r="B55" s="12" t="s">
        <v>50</v>
      </c>
      <c r="C55" s="6">
        <v>0</v>
      </c>
      <c r="D55" s="92">
        <v>0</v>
      </c>
      <c r="E55"/>
    </row>
    <row r="56" spans="1:7" s="45" customFormat="1" x14ac:dyDescent="0.3">
      <c r="A56" s="64" t="s">
        <v>110</v>
      </c>
      <c r="B56" s="65" t="s">
        <v>48</v>
      </c>
      <c r="C56" s="116">
        <f>SUM(C57)</f>
        <v>0</v>
      </c>
      <c r="D56" s="102">
        <f>SUM(D57)</f>
        <v>0</v>
      </c>
      <c r="E56"/>
    </row>
    <row r="57" spans="1:7" s="1" customFormat="1" x14ac:dyDescent="0.3">
      <c r="A57" s="46" t="s">
        <v>111</v>
      </c>
      <c r="B57" s="12" t="s">
        <v>49</v>
      </c>
      <c r="C57" s="6">
        <v>0</v>
      </c>
      <c r="D57" s="92">
        <v>0</v>
      </c>
      <c r="E57"/>
    </row>
    <row r="58" spans="1:7" s="44" customFormat="1" x14ac:dyDescent="0.3">
      <c r="A58" s="64" t="s">
        <v>112</v>
      </c>
      <c r="B58" s="69" t="s">
        <v>4</v>
      </c>
      <c r="C58" s="117">
        <f>SUM(C59:C61)</f>
        <v>0</v>
      </c>
      <c r="D58" s="98">
        <f>SUM(D59:D64)</f>
        <v>0</v>
      </c>
      <c r="E58"/>
    </row>
    <row r="59" spans="1:7" x14ac:dyDescent="0.3">
      <c r="A59" s="46" t="s">
        <v>113</v>
      </c>
      <c r="B59" s="34" t="s">
        <v>15</v>
      </c>
      <c r="C59" s="30"/>
      <c r="D59" s="92">
        <v>0</v>
      </c>
    </row>
    <row r="60" spans="1:7" x14ac:dyDescent="0.3">
      <c r="A60" s="46" t="s">
        <v>114</v>
      </c>
      <c r="B60" s="34" t="s">
        <v>32</v>
      </c>
      <c r="C60" s="30">
        <v>0</v>
      </c>
      <c r="D60" s="92">
        <v>0</v>
      </c>
    </row>
    <row r="61" spans="1:7" x14ac:dyDescent="0.3">
      <c r="A61" s="46" t="s">
        <v>115</v>
      </c>
      <c r="B61" s="34" t="s">
        <v>36</v>
      </c>
      <c r="C61" s="30">
        <f>+$C$15*10%</f>
        <v>0</v>
      </c>
      <c r="D61" s="92">
        <v>0</v>
      </c>
    </row>
    <row r="62" spans="1:7" x14ac:dyDescent="0.3">
      <c r="A62" s="46" t="s">
        <v>116</v>
      </c>
      <c r="B62" s="34" t="s">
        <v>80</v>
      </c>
      <c r="C62" s="30">
        <f>+$C$15*5%</f>
        <v>0</v>
      </c>
      <c r="D62" s="92">
        <v>0</v>
      </c>
    </row>
    <row r="63" spans="1:7" x14ac:dyDescent="0.3">
      <c r="A63" s="46" t="s">
        <v>164</v>
      </c>
      <c r="B63" s="34" t="s">
        <v>81</v>
      </c>
      <c r="C63" s="30">
        <f>+$C$15*2%</f>
        <v>0</v>
      </c>
      <c r="D63" s="92">
        <v>0</v>
      </c>
    </row>
    <row r="64" spans="1:7" x14ac:dyDescent="0.3">
      <c r="A64" s="46" t="s">
        <v>165</v>
      </c>
      <c r="B64" s="34" t="s">
        <v>82</v>
      </c>
      <c r="C64" s="30">
        <f>+$C$15*3%</f>
        <v>0</v>
      </c>
      <c r="D64" s="92">
        <v>0</v>
      </c>
    </row>
    <row r="65" spans="1:5" x14ac:dyDescent="0.3">
      <c r="A65" s="46"/>
      <c r="B65" s="34"/>
      <c r="C65" s="30"/>
      <c r="D65" s="92"/>
    </row>
    <row r="66" spans="1:5" s="44" customFormat="1" x14ac:dyDescent="0.3">
      <c r="A66" s="68" t="s">
        <v>117</v>
      </c>
      <c r="B66" s="69" t="s">
        <v>5</v>
      </c>
      <c r="C66" s="117">
        <f>SUM(C68)</f>
        <v>0</v>
      </c>
      <c r="D66" s="98">
        <f>SUM(D68)</f>
        <v>0</v>
      </c>
      <c r="E66"/>
    </row>
    <row r="67" spans="1:5" s="44" customFormat="1" x14ac:dyDescent="0.3">
      <c r="A67" s="46" t="s">
        <v>118</v>
      </c>
      <c r="B67" s="84" t="s">
        <v>73</v>
      </c>
      <c r="C67" s="30">
        <v>0</v>
      </c>
      <c r="D67" s="92">
        <v>0</v>
      </c>
      <c r="E67"/>
    </row>
    <row r="68" spans="1:5" x14ac:dyDescent="0.3">
      <c r="A68" s="46" t="s">
        <v>119</v>
      </c>
      <c r="B68" s="34" t="s">
        <v>33</v>
      </c>
      <c r="C68" s="30">
        <v>0</v>
      </c>
      <c r="D68" s="92">
        <v>0</v>
      </c>
    </row>
    <row r="69" spans="1:5" x14ac:dyDescent="0.3">
      <c r="A69" s="46" t="s">
        <v>120</v>
      </c>
      <c r="B69" s="34" t="s">
        <v>76</v>
      </c>
      <c r="C69" s="30">
        <v>0</v>
      </c>
      <c r="D69" s="92">
        <v>0</v>
      </c>
    </row>
    <row r="70" spans="1:5" s="44" customFormat="1" x14ac:dyDescent="0.3">
      <c r="A70" s="68" t="s">
        <v>121</v>
      </c>
      <c r="B70" s="69" t="s">
        <v>6</v>
      </c>
      <c r="C70" s="117">
        <f>SUM(C71:C72)</f>
        <v>0</v>
      </c>
      <c r="D70" s="98">
        <f>SUM(D71:D72)</f>
        <v>0</v>
      </c>
      <c r="E70"/>
    </row>
    <row r="71" spans="1:5" x14ac:dyDescent="0.3">
      <c r="A71" s="46" t="s">
        <v>122</v>
      </c>
      <c r="B71" s="34" t="s">
        <v>34</v>
      </c>
      <c r="C71" s="30">
        <v>0</v>
      </c>
      <c r="D71" s="92">
        <v>0</v>
      </c>
    </row>
    <row r="72" spans="1:5" x14ac:dyDescent="0.3">
      <c r="A72" s="46" t="s">
        <v>123</v>
      </c>
      <c r="B72" s="34" t="s">
        <v>35</v>
      </c>
      <c r="C72" s="30">
        <v>0</v>
      </c>
      <c r="D72" s="92">
        <v>0</v>
      </c>
    </row>
    <row r="73" spans="1:5" x14ac:dyDescent="0.3">
      <c r="A73" s="46" t="s">
        <v>124</v>
      </c>
      <c r="B73" s="34" t="s">
        <v>70</v>
      </c>
      <c r="C73" s="30">
        <v>0</v>
      </c>
      <c r="D73" s="92">
        <v>0</v>
      </c>
    </row>
    <row r="74" spans="1:5" x14ac:dyDescent="0.3">
      <c r="A74" s="46" t="s">
        <v>125</v>
      </c>
      <c r="B74" s="34" t="s">
        <v>71</v>
      </c>
      <c r="C74" s="30">
        <v>0</v>
      </c>
      <c r="D74" s="92">
        <v>0</v>
      </c>
    </row>
    <row r="75" spans="1:5" x14ac:dyDescent="0.3">
      <c r="A75" s="46"/>
      <c r="B75" s="34"/>
      <c r="C75" s="30"/>
      <c r="D75" s="92"/>
    </row>
    <row r="76" spans="1:5" x14ac:dyDescent="0.3">
      <c r="A76" s="64" t="s">
        <v>126</v>
      </c>
      <c r="B76" s="71" t="s">
        <v>51</v>
      </c>
      <c r="C76" s="118">
        <f>SUM(C77)</f>
        <v>0</v>
      </c>
      <c r="D76" s="102">
        <f>SUM(D77)</f>
        <v>0</v>
      </c>
    </row>
    <row r="77" spans="1:5" x14ac:dyDescent="0.3">
      <c r="A77" s="46" t="s">
        <v>127</v>
      </c>
      <c r="B77" s="34" t="s">
        <v>161</v>
      </c>
      <c r="C77" s="30">
        <f>+C34*0.0051</f>
        <v>0</v>
      </c>
      <c r="D77" s="92">
        <v>0</v>
      </c>
    </row>
    <row r="78" spans="1:5" s="44" customFormat="1" x14ac:dyDescent="0.3">
      <c r="A78" s="68" t="s">
        <v>128</v>
      </c>
      <c r="B78" s="69" t="s">
        <v>7</v>
      </c>
      <c r="C78" s="117">
        <f>SUM(C79:C80)</f>
        <v>0</v>
      </c>
      <c r="D78" s="98">
        <f>SUM(D79:D80)</f>
        <v>0</v>
      </c>
      <c r="E78"/>
    </row>
    <row r="79" spans="1:5" x14ac:dyDescent="0.3">
      <c r="A79" s="46" t="s">
        <v>129</v>
      </c>
      <c r="B79" s="34" t="s">
        <v>13</v>
      </c>
      <c r="C79" s="30">
        <v>0</v>
      </c>
      <c r="D79" s="92">
        <v>0</v>
      </c>
    </row>
    <row r="80" spans="1:5" x14ac:dyDescent="0.3">
      <c r="A80" s="46" t="s">
        <v>130</v>
      </c>
      <c r="B80" s="34" t="s">
        <v>47</v>
      </c>
      <c r="C80" s="30">
        <v>0</v>
      </c>
      <c r="D80" s="92">
        <v>0</v>
      </c>
    </row>
    <row r="81" spans="1:5" x14ac:dyDescent="0.3">
      <c r="A81" s="17"/>
      <c r="B81" s="34"/>
      <c r="C81" s="30"/>
      <c r="D81" s="92"/>
    </row>
    <row r="82" spans="1:5" x14ac:dyDescent="0.3">
      <c r="A82" s="38" t="s">
        <v>158</v>
      </c>
      <c r="B82" s="39" t="s">
        <v>8</v>
      </c>
      <c r="C82" s="113">
        <f>+C83+C86+C89</f>
        <v>0</v>
      </c>
      <c r="D82" s="97">
        <f>+D83+D86+D89</f>
        <v>0</v>
      </c>
    </row>
    <row r="83" spans="1:5" s="1" customFormat="1" x14ac:dyDescent="0.3">
      <c r="A83" s="64" t="s">
        <v>131</v>
      </c>
      <c r="B83" s="65" t="s">
        <v>53</v>
      </c>
      <c r="C83" s="67">
        <f>SUM(C84)</f>
        <v>0</v>
      </c>
      <c r="D83" s="103">
        <f>SUM(D84)</f>
        <v>0</v>
      </c>
      <c r="E83"/>
    </row>
    <row r="84" spans="1:5" x14ac:dyDescent="0.3">
      <c r="A84" s="46" t="s">
        <v>132</v>
      </c>
      <c r="B84" s="12" t="s">
        <v>16</v>
      </c>
      <c r="C84" s="30">
        <v>0</v>
      </c>
      <c r="D84" s="92">
        <v>0</v>
      </c>
    </row>
    <row r="85" spans="1:5" x14ac:dyDescent="0.3">
      <c r="A85" s="46" t="s">
        <v>133</v>
      </c>
      <c r="B85" s="12" t="s">
        <v>74</v>
      </c>
      <c r="C85" s="30">
        <v>0</v>
      </c>
      <c r="D85" s="92">
        <v>0</v>
      </c>
    </row>
    <row r="86" spans="1:5" s="1" customFormat="1" x14ac:dyDescent="0.3">
      <c r="A86" s="64" t="s">
        <v>134</v>
      </c>
      <c r="B86" s="65" t="s">
        <v>62</v>
      </c>
      <c r="C86" s="116">
        <f>SUM(C88)</f>
        <v>0</v>
      </c>
      <c r="D86" s="103">
        <f>SUM(D88)</f>
        <v>0</v>
      </c>
      <c r="E86"/>
    </row>
    <row r="87" spans="1:5" s="1" customFormat="1" x14ac:dyDescent="0.3">
      <c r="A87" s="46" t="s">
        <v>135</v>
      </c>
      <c r="B87" s="12" t="s">
        <v>75</v>
      </c>
      <c r="C87" s="30">
        <v>0</v>
      </c>
      <c r="D87" s="92">
        <v>0</v>
      </c>
      <c r="E87"/>
    </row>
    <row r="88" spans="1:5" x14ac:dyDescent="0.3">
      <c r="A88" s="46" t="s">
        <v>136</v>
      </c>
      <c r="B88" s="12" t="s">
        <v>63</v>
      </c>
      <c r="C88" s="30">
        <v>0</v>
      </c>
      <c r="D88" s="92">
        <v>0</v>
      </c>
    </row>
    <row r="89" spans="1:5" s="44" customFormat="1" x14ac:dyDescent="0.3">
      <c r="A89" s="64" t="s">
        <v>137</v>
      </c>
      <c r="B89" s="65" t="s">
        <v>52</v>
      </c>
      <c r="C89" s="118">
        <f>SUM(C90:C92)</f>
        <v>0</v>
      </c>
      <c r="D89" s="102">
        <f>SUM(D90:D92)</f>
        <v>0</v>
      </c>
      <c r="E89"/>
    </row>
    <row r="90" spans="1:5" x14ac:dyDescent="0.3">
      <c r="A90" s="46" t="s">
        <v>138</v>
      </c>
      <c r="B90" s="34" t="s">
        <v>37</v>
      </c>
      <c r="C90" s="30">
        <v>0</v>
      </c>
      <c r="D90" s="92">
        <v>0</v>
      </c>
    </row>
    <row r="91" spans="1:5" x14ac:dyDescent="0.3">
      <c r="A91" s="46" t="s">
        <v>139</v>
      </c>
      <c r="B91" s="34" t="s">
        <v>38</v>
      </c>
      <c r="C91" s="30">
        <v>0</v>
      </c>
      <c r="D91" s="92">
        <v>0</v>
      </c>
    </row>
    <row r="92" spans="1:5" x14ac:dyDescent="0.3">
      <c r="A92" s="46" t="s">
        <v>140</v>
      </c>
      <c r="B92" s="34" t="s">
        <v>39</v>
      </c>
      <c r="C92" s="30">
        <v>0</v>
      </c>
      <c r="D92" s="92">
        <v>0</v>
      </c>
    </row>
    <row r="93" spans="1:5" x14ac:dyDescent="0.3">
      <c r="A93" s="17"/>
      <c r="B93" s="34"/>
      <c r="C93" s="30"/>
      <c r="D93" s="92"/>
    </row>
    <row r="94" spans="1:5" s="40" customFormat="1" x14ac:dyDescent="0.3">
      <c r="A94" s="38" t="s">
        <v>159</v>
      </c>
      <c r="B94" s="39" t="s">
        <v>9</v>
      </c>
      <c r="C94" s="113">
        <f>SUM(C95)</f>
        <v>0</v>
      </c>
      <c r="D94" s="97">
        <f>SUM(D95)</f>
        <v>0</v>
      </c>
      <c r="E94"/>
    </row>
    <row r="95" spans="1:5" s="48" customFormat="1" x14ac:dyDescent="0.3">
      <c r="A95" s="64" t="s">
        <v>141</v>
      </c>
      <c r="B95" s="65" t="s">
        <v>54</v>
      </c>
      <c r="C95" s="67">
        <f>SUM(C96:C97)</f>
        <v>0</v>
      </c>
      <c r="D95" s="103">
        <f>SUM(D96:D97)</f>
        <v>0</v>
      </c>
      <c r="E95"/>
    </row>
    <row r="96" spans="1:5" x14ac:dyDescent="0.3">
      <c r="A96" s="46" t="s">
        <v>142</v>
      </c>
      <c r="B96" s="34" t="s">
        <v>40</v>
      </c>
      <c r="C96" s="30">
        <v>0</v>
      </c>
      <c r="D96" s="92">
        <v>0</v>
      </c>
    </row>
    <row r="97" spans="1:7" x14ac:dyDescent="0.3">
      <c r="A97" s="46" t="s">
        <v>143</v>
      </c>
      <c r="B97" s="34" t="s">
        <v>17</v>
      </c>
      <c r="C97" s="30">
        <v>0</v>
      </c>
      <c r="D97" s="92">
        <v>0</v>
      </c>
      <c r="G97" s="8"/>
    </row>
    <row r="98" spans="1:7" x14ac:dyDescent="0.3">
      <c r="A98" s="17"/>
      <c r="B98" s="34"/>
      <c r="C98" s="30"/>
      <c r="D98" s="92"/>
      <c r="G98" s="8"/>
    </row>
    <row r="99" spans="1:7" x14ac:dyDescent="0.3">
      <c r="A99" s="38" t="s">
        <v>160</v>
      </c>
      <c r="B99" s="39" t="s">
        <v>60</v>
      </c>
      <c r="C99" s="113">
        <f>SUM(C100)</f>
        <v>0</v>
      </c>
      <c r="D99" s="97">
        <f>SUM(D100)</f>
        <v>0</v>
      </c>
      <c r="G99" s="8"/>
    </row>
    <row r="100" spans="1:7" x14ac:dyDescent="0.3">
      <c r="A100" s="68" t="s">
        <v>144</v>
      </c>
      <c r="B100" s="69" t="s">
        <v>61</v>
      </c>
      <c r="C100" s="70">
        <f>SUM(C101)</f>
        <v>0</v>
      </c>
      <c r="D100" s="98">
        <f>SUM(D101)</f>
        <v>0</v>
      </c>
      <c r="G100" s="8"/>
    </row>
    <row r="101" spans="1:7" x14ac:dyDescent="0.3">
      <c r="A101" s="46" t="s">
        <v>145</v>
      </c>
      <c r="B101" s="51" t="s">
        <v>26</v>
      </c>
      <c r="C101" s="52">
        <f>C34*0.0533</f>
        <v>0</v>
      </c>
      <c r="D101" s="96">
        <f>+D34*5.33%</f>
        <v>0</v>
      </c>
    </row>
    <row r="102" spans="1:7" x14ac:dyDescent="0.3">
      <c r="A102" s="17"/>
      <c r="B102" s="34"/>
      <c r="C102" s="30"/>
      <c r="D102" s="31"/>
    </row>
    <row r="103" spans="1:7" x14ac:dyDescent="0.3">
      <c r="A103" s="86"/>
      <c r="B103" s="110" t="s">
        <v>83</v>
      </c>
      <c r="C103" s="111">
        <f>+C13-C29</f>
        <v>0</v>
      </c>
      <c r="D103" s="104">
        <f>+D13-D29</f>
        <v>0</v>
      </c>
    </row>
    <row r="104" spans="1:7" x14ac:dyDescent="0.3">
      <c r="A104" s="86"/>
      <c r="B104" s="110" t="s">
        <v>84</v>
      </c>
      <c r="C104" s="111"/>
      <c r="D104" s="104">
        <f>+C103*30%</f>
        <v>0</v>
      </c>
    </row>
    <row r="105" spans="1:7" x14ac:dyDescent="0.3">
      <c r="A105" s="86"/>
      <c r="B105" s="110" t="s">
        <v>85</v>
      </c>
      <c r="C105" s="111"/>
      <c r="D105" s="104">
        <f>+C103*35%</f>
        <v>0</v>
      </c>
    </row>
    <row r="106" spans="1:7" x14ac:dyDescent="0.3">
      <c r="A106" s="86"/>
      <c r="B106" s="110" t="s">
        <v>86</v>
      </c>
      <c r="C106" s="111"/>
      <c r="D106" s="104">
        <f>+C103*35%</f>
        <v>0</v>
      </c>
    </row>
    <row r="107" spans="1:7" x14ac:dyDescent="0.3">
      <c r="A107" s="274" t="s">
        <v>10</v>
      </c>
      <c r="B107" s="274"/>
      <c r="C107" s="274"/>
      <c r="D107" s="274"/>
    </row>
    <row r="108" spans="1:7" x14ac:dyDescent="0.3">
      <c r="A108" s="275" t="s">
        <v>11</v>
      </c>
      <c r="B108" s="275"/>
      <c r="C108" s="275"/>
      <c r="D108" s="275"/>
    </row>
    <row r="109" spans="1:7" x14ac:dyDescent="0.3">
      <c r="A109" s="10"/>
      <c r="B109" s="24"/>
      <c r="C109" s="36"/>
      <c r="D109" s="37"/>
    </row>
    <row r="110" spans="1:7" x14ac:dyDescent="0.3">
      <c r="A110" s="10"/>
      <c r="B110" s="24"/>
      <c r="C110" s="36"/>
      <c r="D110" s="37"/>
    </row>
    <row r="111" spans="1:7" x14ac:dyDescent="0.3">
      <c r="A111" s="10"/>
      <c r="B111" s="24"/>
      <c r="C111" s="36"/>
      <c r="D111" s="37"/>
    </row>
    <row r="112" spans="1:7" x14ac:dyDescent="0.3">
      <c r="A112" s="10"/>
      <c r="B112" s="24"/>
      <c r="C112" s="36"/>
      <c r="D112" s="37"/>
    </row>
    <row r="113" spans="1:4" x14ac:dyDescent="0.3">
      <c r="A113" s="10"/>
      <c r="B113" s="24"/>
      <c r="C113" s="36"/>
      <c r="D113" s="37"/>
    </row>
    <row r="114" spans="1:4" x14ac:dyDescent="0.3">
      <c r="A114" s="10"/>
      <c r="B114" s="24"/>
      <c r="C114" s="36"/>
      <c r="D114" s="37"/>
    </row>
    <row r="115" spans="1:4" x14ac:dyDescent="0.3">
      <c r="A115" s="10"/>
      <c r="B115" s="24"/>
      <c r="C115" s="36"/>
      <c r="D115" s="37"/>
    </row>
    <row r="116" spans="1:4" x14ac:dyDescent="0.3">
      <c r="A116" s="10"/>
      <c r="B116" s="24" t="s">
        <v>45</v>
      </c>
      <c r="C116" s="41"/>
      <c r="D116" s="37"/>
    </row>
    <row r="117" spans="1:4" x14ac:dyDescent="0.3">
      <c r="A117" s="10"/>
      <c r="B117" s="24"/>
      <c r="C117" s="41"/>
      <c r="D117" s="37"/>
    </row>
    <row r="118" spans="1:4" x14ac:dyDescent="0.3">
      <c r="A118" s="9"/>
      <c r="B118" s="22"/>
      <c r="C118" s="23"/>
      <c r="D118" s="35"/>
    </row>
    <row r="119" spans="1:4" x14ac:dyDescent="0.3">
      <c r="A119" s="10"/>
      <c r="B119" s="21"/>
      <c r="C119" s="42"/>
      <c r="D119" s="42"/>
    </row>
    <row r="120" spans="1:4" x14ac:dyDescent="0.3">
      <c r="A120" s="10"/>
      <c r="B120" s="21"/>
      <c r="C120" s="42"/>
      <c r="D120" s="42"/>
    </row>
    <row r="121" spans="1:4" x14ac:dyDescent="0.3">
      <c r="A121" s="10"/>
      <c r="B121" s="21"/>
      <c r="C121" s="42"/>
      <c r="D121" s="42"/>
    </row>
    <row r="122" spans="1:4" x14ac:dyDescent="0.3">
      <c r="B122" s="27"/>
      <c r="C122" s="27"/>
      <c r="D122" s="27"/>
    </row>
    <row r="123" spans="1:4" x14ac:dyDescent="0.3">
      <c r="A123" s="43"/>
      <c r="B123" s="13"/>
      <c r="C123" s="13"/>
      <c r="D123" s="13"/>
    </row>
  </sheetData>
  <mergeCells count="3">
    <mergeCell ref="A7:D7"/>
    <mergeCell ref="A107:D107"/>
    <mergeCell ref="A108:D108"/>
  </mergeCells>
  <conditionalFormatting sqref="A83:A93 A95:A65536 A1:A81">
    <cfRule type="duplicateValues" dxfId="2" priority="3" stopIfTrue="1"/>
  </conditionalFormatting>
  <conditionalFormatting sqref="A82">
    <cfRule type="duplicateValues" dxfId="1" priority="2" stopIfTrue="1"/>
  </conditionalFormatting>
  <conditionalFormatting sqref="A94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scale="92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Índice</vt:lpstr>
      <vt:lpstr>Resumen Presupuesto</vt:lpstr>
      <vt:lpstr>Detalle de Ingresos</vt:lpstr>
      <vt:lpstr>Beneficio cualitativo</vt:lpstr>
      <vt:lpstr>Remuneraciones</vt:lpstr>
      <vt:lpstr>Alquiler, Servicios y Bienes</vt:lpstr>
      <vt:lpstr>Escala Salarial</vt:lpstr>
      <vt:lpstr>Sistematización</vt:lpstr>
      <vt:lpstr>Presupuesto 2019</vt:lpstr>
      <vt:lpstr>Hoja1</vt:lpstr>
      <vt:lpstr>'Presupuesto 2019'!Área_de_impresión</vt:lpstr>
      <vt:lpstr>'Resumen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Ruiz Madrigal</dc:creator>
  <cp:lastModifiedBy>Administrador</cp:lastModifiedBy>
  <cp:lastPrinted>2020-08-26T21:57:55Z</cp:lastPrinted>
  <dcterms:created xsi:type="dcterms:W3CDTF">2012-04-12T23:19:57Z</dcterms:created>
  <dcterms:modified xsi:type="dcterms:W3CDTF">2020-10-14T17:00:53Z</dcterms:modified>
</cp:coreProperties>
</file>